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3"/>
  </bookViews>
  <sheets>
    <sheet name="IS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<sst xmlns="http://schemas.openxmlformats.org/spreadsheetml/2006/main" count="245" uniqueCount="169">
  <si>
    <t>CONDENSED CONSOLIDATED BALANCE SHEET</t>
  </si>
  <si>
    <t>UNAUDITED CONDENSED CONSOLIDATED INCOME STATEMENT</t>
  </si>
  <si>
    <t>3 MONTHS ENDED</t>
  </si>
  <si>
    <t>CUMULATIVE QUARTER</t>
  </si>
  <si>
    <t>RM'000</t>
  </si>
  <si>
    <t>Revenue</t>
  </si>
  <si>
    <t>Cost Of Sales</t>
  </si>
  <si>
    <t>Gross Profit</t>
  </si>
  <si>
    <t xml:space="preserve"> </t>
  </si>
  <si>
    <t>Other Operating Income</t>
  </si>
  <si>
    <t>Operating Expenses</t>
  </si>
  <si>
    <t>Profit From Operation</t>
  </si>
  <si>
    <t>Finance Costs</t>
  </si>
  <si>
    <t>Profit Before Taxation</t>
  </si>
  <si>
    <t>Taxation</t>
  </si>
  <si>
    <t>Profit After Taxation</t>
  </si>
  <si>
    <t>Minority Interests</t>
  </si>
  <si>
    <t>Net Profit For The Period</t>
  </si>
  <si>
    <t xml:space="preserve">  </t>
  </si>
  <si>
    <t>(The unaudited Condensed Consolidated Income Statement should be read in conjunction with</t>
  </si>
  <si>
    <t>the Annual Financial Report for the year ended 31 August 2005)</t>
  </si>
  <si>
    <t xml:space="preserve">AS AT </t>
  </si>
  <si>
    <t>AS AT</t>
  </si>
  <si>
    <t>PRECEDING</t>
  </si>
  <si>
    <t xml:space="preserve">  FINANCIAL </t>
  </si>
  <si>
    <t xml:space="preserve">FINANCIAL </t>
  </si>
  <si>
    <t>PERIOD ENDED</t>
  </si>
  <si>
    <t>YEAR ENDED</t>
  </si>
  <si>
    <t>31/8/2005</t>
  </si>
  <si>
    <t>(UNAUDITED)</t>
  </si>
  <si>
    <t>(AUDITED)</t>
  </si>
  <si>
    <t>Non Current Assets</t>
  </si>
  <si>
    <t>RM' 000</t>
  </si>
  <si>
    <t>Property, Plant &amp; Equipment</t>
  </si>
  <si>
    <t>Land Held For Development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</si>
  <si>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</si>
  <si>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</si>
  <si>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</si>
  <si>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</si>
  <si>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</si>
  <si>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</si>
  <si>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</si>
  <si>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</si>
  <si>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</si>
  <si>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Hire-purchase payables</t>
  </si>
  <si>
    <t>Provision for taxation</t>
  </si>
  <si>
    <t>Net Current Assets</t>
  </si>
  <si>
    <t>Financed By: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</si>
  <si>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</si>
  <si>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</si>
  <si>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</si>
  <si>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</si>
  <si>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</si>
  <si>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Shareholders' Equity</t>
  </si>
  <si>
    <t>Minority Interest</t>
  </si>
  <si>
    <t xml:space="preserve">Deferred Taxation </t>
  </si>
  <si>
    <t>Hire Purchase Creditors</t>
  </si>
  <si>
    <t>Net Assets Per Share (RM)</t>
  </si>
  <si>
    <t>(The unaudited Condensed Consolidated Balance Sheets should be read in conjunction with</t>
  </si>
  <si>
    <t>UNAUDITED CONDENSED CONSOLIDATED CASH FLOW STATEMENT</t>
  </si>
  <si>
    <t>CASH FLOWS FROM OPERATING ACTIVITIES</t>
  </si>
  <si>
    <t>Adjustments for :-</t>
  </si>
  <si>
    <t>Amortisation of franchise licence</t>
  </si>
  <si>
    <t>Amortisation of goodwill on consolidation</t>
  </si>
  <si>
    <t xml:space="preserve">Depreciation </t>
  </si>
  <si>
    <t>Interest expense</t>
  </si>
  <si>
    <t>Bad debt written off</t>
  </si>
  <si>
    <t>Dividend income</t>
  </si>
  <si>
    <t>Interest income</t>
  </si>
  <si>
    <t>Operating Profit Before Working Capital Changes</t>
  </si>
  <si>
    <t>Cash Generated From Operations</t>
  </si>
  <si>
    <t>Interest paid</t>
  </si>
  <si>
    <t>Dividends received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</si>
  <si>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</si>
  <si>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</si>
  <si>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</si>
  <si>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</si>
  <si>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</si>
  <si>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</si>
  <si>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</si>
  <si>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</si>
  <si>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Repayment of loans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</si>
  <si>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</si>
  <si>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</si>
  <si>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</si>
  <si>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</si>
  <si>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</si>
  <si>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</si>
  <si>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</si>
  <si>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</si>
  <si>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 xml:space="preserve">            Non Distributable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</si>
  <si>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</si>
  <si>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</si>
  <si>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</si>
  <si>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</si>
  <si>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</si>
  <si>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</si>
  <si>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</si>
  <si>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</si>
  <si>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</si>
  <si>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</si>
  <si>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</si>
  <si>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</si>
  <si>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Total</t>
  </si>
  <si>
    <t>'000</t>
  </si>
  <si>
    <t>Balance at 01/09/2005</t>
  </si>
  <si>
    <t>Issue of share capital</t>
  </si>
  <si>
    <t>- Employee Share Option Scheme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</si>
  <si>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</si>
  <si>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</si>
  <si>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</si>
  <si>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</si>
  <si>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</si>
  <si>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</si>
  <si>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Net Profit for the year</t>
  </si>
  <si>
    <t>(The unaudited Condensed Consolidated Statement Of Changes In Equity should be read in conjunction with</t>
  </si>
  <si>
    <t>MILUX CORPORATION BERHAD</t>
  </si>
  <si>
    <t>(Formerly known as T.H.Hin Corporation Berhad)</t>
  </si>
  <si>
    <t>MILUX CORPORATION BERHAD (formerly known as T.H.Hin Corporation berhad)</t>
  </si>
  <si>
    <t>CONDENSED STATEMENT OF CHANGES IN EQUITY</t>
  </si>
  <si>
    <t>Dividends</t>
  </si>
  <si>
    <t>Issue of Ordinary Shares pursuant to ESOS</t>
  </si>
  <si>
    <t>Dividend</t>
  </si>
  <si>
    <r>
      <t>MILUX CORPORATION BERHAD (</t>
    </r>
    <r>
      <rPr>
        <sz val="11"/>
        <rFont val="Times New Roman"/>
        <family val="1"/>
      </rPr>
      <t>formerly known as T.H.Hin Corporation Berhad)</t>
    </r>
  </si>
  <si>
    <r>
      <t>MILUX CORPORATION BERHAD (</t>
    </r>
    <r>
      <rPr>
        <sz val="12"/>
        <rFont val="Times New Roman"/>
        <family val="1"/>
      </rPr>
      <t>formerly known as T.H.Hin Corporation Berhad)</t>
    </r>
  </si>
  <si>
    <t>Dividend paid</t>
  </si>
  <si>
    <t>Allowance for diminution in value of other investment</t>
  </si>
  <si>
    <t>FOR THE PERIOD ENDED 31 AUGUST 2006</t>
  </si>
  <si>
    <t>31/8/2006</t>
  </si>
  <si>
    <t>AS AT 31 AUGUST 2006</t>
  </si>
  <si>
    <t>31/8/06</t>
  </si>
  <si>
    <t>31/8/05</t>
  </si>
  <si>
    <t>Allowance for slow moving inventories</t>
  </si>
  <si>
    <t>(Gain)/Loss on disposal of property, plant and equipments</t>
  </si>
  <si>
    <t>(Gain)/Loss on disposal of investment</t>
  </si>
  <si>
    <t>Franchise fee written off</t>
  </si>
  <si>
    <t>Property, plant and equipment written off</t>
  </si>
  <si>
    <t>Loss on disposal of other investments</t>
  </si>
  <si>
    <t>Property Development costs</t>
  </si>
  <si>
    <t>Income tax refunded</t>
  </si>
  <si>
    <t>Purchase of other investments</t>
  </si>
  <si>
    <t>Placement of deposits</t>
  </si>
  <si>
    <t xml:space="preserve">Proceeds from issuance of share capital </t>
  </si>
  <si>
    <t>Effects of changes in exchange rates</t>
  </si>
  <si>
    <t>Net Cash (Used In)/from Investing Activities</t>
  </si>
  <si>
    <t>FOR THE YEAR ENDED 31 AUGUST 2006</t>
  </si>
  <si>
    <t>4th quarter ended</t>
  </si>
  <si>
    <t>Balance as at 31/8/2006</t>
  </si>
  <si>
    <t>Balance at 01/09/2004 as previously stated</t>
  </si>
  <si>
    <t>Prior year adjustments</t>
  </si>
  <si>
    <t>As restated</t>
  </si>
  <si>
    <t>Balance as at 31/8/2005</t>
  </si>
  <si>
    <t xml:space="preserve">Net (loss)/gains not recognised in income </t>
  </si>
  <si>
    <t>statement</t>
  </si>
  <si>
    <t>Bank Borrowings</t>
  </si>
  <si>
    <t>Amortisation of R&amp;D expenses</t>
  </si>
  <si>
    <t>Receivables</t>
  </si>
  <si>
    <t>Payables</t>
  </si>
  <si>
    <t>Acquisition of subsidiary companies, net of cash acquired</t>
  </si>
  <si>
    <t>Proceeds from disposal of quoted investments</t>
  </si>
  <si>
    <t>Proceeds from disposal of other investments</t>
  </si>
  <si>
    <t>Withdrawal of deposits with licensed banks</t>
  </si>
  <si>
    <t>Fixed deposits with licensed bank( Note 1)</t>
  </si>
  <si>
    <t>Note 1</t>
  </si>
  <si>
    <t>Fixed Deposits as per consolidated balance sheet</t>
  </si>
  <si>
    <t>Less; Pledged to bank for facilities</t>
  </si>
  <si>
    <t>Unencumbered-fixed deposits as per cash flow statement</t>
  </si>
  <si>
    <t>Basic Earnings Per Share (sen)</t>
  </si>
  <si>
    <t>Diluted Earnings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</si>
</sst>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2" xfId="15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15" applyNumberFormat="1" applyFont="1" applyFill="1" applyAlignment="1">
      <alignment horizontal="center"/>
    </xf>
    <xf numFmtId="164" fontId="6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7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 horizontal="right"/>
    </xf>
    <xf numFmtId="164" fontId="3" fillId="0" borderId="8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3" fillId="0" borderId="11" xfId="15" applyNumberFormat="1" applyFont="1" applyFill="1" applyBorder="1" applyAlignment="1">
      <alignment/>
    </xf>
    <xf numFmtId="43" fontId="3" fillId="0" borderId="0" xfId="15" applyNumberFormat="1" applyFont="1" applyFill="1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2" xfId="15" applyNumberFormat="1" applyFont="1" applyFill="1" applyBorder="1" applyAlignment="1">
      <alignment horizontal="right"/>
    </xf>
    <xf numFmtId="164" fontId="2" fillId="0" borderId="6" xfId="15" applyNumberFormat="1" applyFont="1" applyFill="1" applyBorder="1" applyAlignment="1">
      <alignment horizontal="right"/>
    </xf>
    <xf numFmtId="164" fontId="3" fillId="0" borderId="10" xfId="15" applyNumberFormat="1" applyFont="1" applyFill="1" applyBorder="1" applyAlignment="1">
      <alignment horizontal="right"/>
    </xf>
    <xf numFmtId="164" fontId="3" fillId="0" borderId="10" xfId="15" applyNumberFormat="1" applyFont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5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0" xfId="0" applyFont="1" applyAlignment="1" quotePrefix="1">
      <alignment horizontal="right"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164" fontId="3" fillId="0" borderId="8" xfId="15" applyNumberFormat="1" applyFont="1" applyFill="1" applyBorder="1" applyAlignment="1" quotePrefix="1">
      <alignment horizontal="right"/>
    </xf>
    <xf numFmtId="164" fontId="11" fillId="0" borderId="12" xfId="15" applyNumberFormat="1" applyFont="1" applyBorder="1" applyAlignment="1">
      <alignment/>
    </xf>
    <xf numFmtId="164" fontId="11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right"/>
    </xf>
    <xf numFmtId="43" fontId="2" fillId="0" borderId="0" xfId="15" applyFont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2" fillId="0" borderId="0" xfId="15" applyNumberFormat="1" applyFont="1" applyAlignment="1">
      <alignment horizontal="right"/>
    </xf>
    <xf numFmtId="3" fontId="2" fillId="0" borderId="12" xfId="0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164" fontId="3" fillId="0" borderId="13" xfId="15" applyNumberFormat="1" applyFont="1" applyBorder="1" applyAlignment="1">
      <alignment horizontal="right"/>
    </xf>
    <xf numFmtId="164" fontId="3" fillId="0" borderId="13" xfId="15" applyNumberFormat="1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12" xfId="15" applyNumberFormat="1" applyFont="1" applyBorder="1" applyAlignment="1" quotePrefix="1">
      <alignment horizontal="center"/>
    </xf>
    <xf numFmtId="164" fontId="2" fillId="0" borderId="0" xfId="15" applyNumberFormat="1" applyFont="1" applyAlignment="1" quotePrefix="1">
      <alignment horizontal="right"/>
    </xf>
    <xf numFmtId="164" fontId="2" fillId="0" borderId="12" xfId="15" applyNumberFormat="1" applyFont="1" applyBorder="1" applyAlignment="1">
      <alignment horizontal="right"/>
    </xf>
    <xf numFmtId="164" fontId="2" fillId="0" borderId="6" xfId="15" applyNumberFormat="1" applyFont="1" applyBorder="1" applyAlignment="1">
      <alignment horizontal="right"/>
    </xf>
    <xf numFmtId="43" fontId="4" fillId="0" borderId="5" xfId="0" applyNumberFormat="1" applyFont="1" applyFill="1" applyBorder="1" applyAlignment="1">
      <alignment/>
    </xf>
    <xf numFmtId="43" fontId="4" fillId="0" borderId="5" xfId="0" applyNumberFormat="1" applyFont="1" applyFill="1" applyBorder="1" applyAlignment="1">
      <alignment horizontal="right"/>
    </xf>
    <xf numFmtId="164" fontId="12" fillId="0" borderId="0" xfId="15" applyNumberFormat="1" applyFont="1" applyBorder="1" applyAlignment="1">
      <alignment/>
    </xf>
    <xf numFmtId="14" fontId="3" fillId="0" borderId="0" xfId="0" applyNumberFormat="1" applyFont="1" applyFill="1" applyAlignment="1" quotePrefix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right"/>
    </xf>
    <xf numFmtId="41" fontId="3" fillId="0" borderId="8" xfId="15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1" fontId="2" fillId="0" borderId="10" xfId="0" applyNumberFormat="1" applyFont="1" applyFill="1" applyBorder="1" applyAlignment="1">
      <alignment/>
    </xf>
    <xf numFmtId="41" fontId="2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67075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5242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05100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37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781300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37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45757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37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37</xdr:row>
      <xdr:rowOff>76200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82917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37</xdr:row>
      <xdr:rowOff>76200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549592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37</xdr:row>
      <xdr:rowOff>76200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35317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26707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23</xdr:row>
      <xdr:rowOff>66675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52425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705100" y="861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46</xdr:row>
      <xdr:rowOff>76200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781300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46</xdr:row>
      <xdr:rowOff>76200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4575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46</xdr:row>
      <xdr:rowOff>76200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076700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46</xdr:row>
      <xdr:rowOff>76200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8291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46</xdr:row>
      <xdr:rowOff>76200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549592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46</xdr:row>
      <xdr:rowOff>76200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3531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32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381375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32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000500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32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752975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32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5419725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32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6276975" y="613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46</xdr:row>
      <xdr:rowOff>76200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4575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46</xdr:row>
      <xdr:rowOff>76200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4076700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46</xdr:row>
      <xdr:rowOff>76200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48291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46</xdr:row>
      <xdr:rowOff>76200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549592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39</xdr:row>
      <xdr:rowOff>76200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6353175" y="754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46</xdr:row>
      <xdr:rowOff>76200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63531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46</xdr:row>
      <xdr:rowOff>76200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6353175" y="888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35</xdr:row>
      <xdr:rowOff>76200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6353175" y="678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B35" sqref="B35"/>
    </sheetView>
  </sheetViews>
  <sheetFormatPr defaultColWidth="9.140625" defaultRowHeight="12.75"/>
  <cols>
    <col min="3" max="3" width="16.8515625" style="0" customWidth="1"/>
    <col min="4" max="4" width="15.28125" style="0" customWidth="1"/>
    <col min="5" max="5" width="14.28125" style="0" customWidth="1"/>
    <col min="6" max="6" width="14.140625" style="0" customWidth="1"/>
    <col min="7" max="7" width="14.421875" style="0" customWidth="1"/>
    <col min="8" max="8" width="12.421875" style="0" customWidth="1"/>
    <col min="9" max="9" width="12.140625" style="0" customWidth="1"/>
    <col min="10" max="10" width="13.421875" style="0" customWidth="1"/>
  </cols>
  <sheetData>
    <row r="1" spans="1:8" ht="15.75">
      <c r="A1" s="1" t="s">
        <v>124</v>
      </c>
      <c r="B1" s="1"/>
      <c r="C1" s="1"/>
      <c r="D1" s="1"/>
      <c r="E1" s="1"/>
      <c r="F1" s="1"/>
      <c r="G1" s="2"/>
      <c r="H1" s="2"/>
    </row>
    <row r="2" spans="1:8" ht="15.75">
      <c r="A2" s="1" t="s">
        <v>1</v>
      </c>
      <c r="B2" s="1"/>
      <c r="C2" s="1"/>
      <c r="D2" s="1"/>
      <c r="E2" s="1"/>
      <c r="F2" s="1"/>
      <c r="G2" s="2"/>
      <c r="H2" s="2"/>
    </row>
    <row r="3" spans="1:8" ht="15.75">
      <c r="A3" s="1" t="s">
        <v>127</v>
      </c>
      <c r="B3" s="1"/>
      <c r="C3" s="1"/>
      <c r="D3" s="1"/>
      <c r="E3" s="1"/>
      <c r="F3" s="1"/>
      <c r="G3" s="2"/>
      <c r="H3" s="2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.75" thickBot="1">
      <c r="A5" s="2"/>
      <c r="B5" s="2"/>
      <c r="C5" s="2"/>
      <c r="D5" s="117" t="s">
        <v>2</v>
      </c>
      <c r="E5" s="118"/>
      <c r="F5" s="117" t="s">
        <v>3</v>
      </c>
      <c r="G5" s="118"/>
      <c r="H5" s="2"/>
    </row>
    <row r="6" spans="1:8" ht="15.75" thickBot="1">
      <c r="A6" s="2"/>
      <c r="B6" s="2"/>
      <c r="C6" s="2"/>
      <c r="D6" s="3" t="s">
        <v>128</v>
      </c>
      <c r="E6" s="3" t="s">
        <v>28</v>
      </c>
      <c r="F6" s="3" t="s">
        <v>128</v>
      </c>
      <c r="G6" s="3" t="s">
        <v>28</v>
      </c>
      <c r="H6" s="2"/>
    </row>
    <row r="7" spans="1:8" ht="15.75" thickBot="1">
      <c r="A7" s="2"/>
      <c r="B7" s="2"/>
      <c r="C7" s="2"/>
      <c r="D7" s="4" t="s">
        <v>4</v>
      </c>
      <c r="E7" s="4" t="s">
        <v>4</v>
      </c>
      <c r="F7" s="4" t="s">
        <v>4</v>
      </c>
      <c r="G7" s="4" t="s">
        <v>4</v>
      </c>
      <c r="H7" s="2"/>
    </row>
    <row r="8" spans="1:9" ht="15.75">
      <c r="A8" s="2" t="s">
        <v>5</v>
      </c>
      <c r="B8" s="2"/>
      <c r="C8" s="2"/>
      <c r="D8" s="5">
        <v>26010</v>
      </c>
      <c r="E8" s="5">
        <v>13113</v>
      </c>
      <c r="F8" s="5">
        <v>73958</v>
      </c>
      <c r="G8" s="5">
        <v>58158</v>
      </c>
      <c r="H8" s="2"/>
      <c r="I8" s="6"/>
    </row>
    <row r="9" spans="1:9" ht="15.75">
      <c r="A9" s="2"/>
      <c r="B9" s="2"/>
      <c r="C9" s="2"/>
      <c r="D9" s="5"/>
      <c r="E9" s="5"/>
      <c r="F9" s="5"/>
      <c r="G9" s="5"/>
      <c r="H9" s="2"/>
      <c r="I9" s="6"/>
    </row>
    <row r="10" spans="1:9" ht="16.5" thickBot="1">
      <c r="A10" s="2" t="s">
        <v>6</v>
      </c>
      <c r="B10" s="2"/>
      <c r="C10" s="2"/>
      <c r="D10" s="7">
        <v>-19044</v>
      </c>
      <c r="E10" s="7">
        <v>-11238</v>
      </c>
      <c r="F10" s="7">
        <v>-58700</v>
      </c>
      <c r="G10" s="7">
        <v>-47876</v>
      </c>
      <c r="H10" s="2"/>
      <c r="I10" s="6"/>
    </row>
    <row r="11" spans="1:9" ht="15.75">
      <c r="A11" s="2"/>
      <c r="B11" s="2"/>
      <c r="C11" s="2"/>
      <c r="D11" s="5"/>
      <c r="E11" s="5"/>
      <c r="F11" s="5"/>
      <c r="G11" s="5"/>
      <c r="H11" s="2"/>
      <c r="I11" s="6"/>
    </row>
    <row r="12" spans="1:9" ht="15.75">
      <c r="A12" s="2" t="s">
        <v>7</v>
      </c>
      <c r="B12" s="2"/>
      <c r="C12" s="2"/>
      <c r="D12" s="5">
        <v>6966</v>
      </c>
      <c r="E12" s="5">
        <f>SUM(E8:E11)</f>
        <v>1875</v>
      </c>
      <c r="F12" s="5">
        <f>SUM(F8:F11)</f>
        <v>15258</v>
      </c>
      <c r="G12" s="5">
        <f>SUM(G8:G11)</f>
        <v>10282</v>
      </c>
      <c r="H12" s="2"/>
      <c r="I12" s="6"/>
    </row>
    <row r="13" spans="1:9" ht="15.75">
      <c r="A13" s="2"/>
      <c r="B13" s="2"/>
      <c r="C13" s="2"/>
      <c r="D13" s="5"/>
      <c r="E13" s="5"/>
      <c r="F13" s="5"/>
      <c r="G13" s="5"/>
      <c r="H13" s="2"/>
      <c r="I13" s="6"/>
    </row>
    <row r="14" spans="1:9" ht="15.75">
      <c r="A14" s="2" t="s">
        <v>9</v>
      </c>
      <c r="B14" s="2"/>
      <c r="C14" s="2"/>
      <c r="D14" s="5">
        <v>-350</v>
      </c>
      <c r="E14" s="5">
        <v>-88</v>
      </c>
      <c r="F14" s="5">
        <v>415</v>
      </c>
      <c r="G14" s="5">
        <v>988</v>
      </c>
      <c r="H14" s="2"/>
      <c r="I14" s="6"/>
    </row>
    <row r="15" spans="1:9" ht="15.75">
      <c r="A15" s="2"/>
      <c r="B15" s="2"/>
      <c r="C15" s="2"/>
      <c r="D15" s="5"/>
      <c r="E15" s="5"/>
      <c r="F15" s="5"/>
      <c r="G15" s="5"/>
      <c r="H15" s="2"/>
      <c r="I15" s="6"/>
    </row>
    <row r="16" spans="1:9" ht="16.5" thickBot="1">
      <c r="A16" s="2" t="s">
        <v>10</v>
      </c>
      <c r="B16" s="2"/>
      <c r="C16" s="2"/>
      <c r="D16" s="7">
        <v>-4350</v>
      </c>
      <c r="E16" s="7">
        <f>-1070-610</f>
        <v>-1680</v>
      </c>
      <c r="F16" s="7">
        <v>-10932</v>
      </c>
      <c r="G16" s="7">
        <f>-6868-1344</f>
        <v>-8212</v>
      </c>
      <c r="H16" s="2"/>
      <c r="I16" s="6"/>
    </row>
    <row r="17" spans="1:9" ht="15.75">
      <c r="A17" s="2"/>
      <c r="B17" s="2"/>
      <c r="C17" s="2"/>
      <c r="D17" s="5"/>
      <c r="E17" s="5"/>
      <c r="F17" s="5"/>
      <c r="G17" s="5"/>
      <c r="H17" s="2"/>
      <c r="I17" s="6"/>
    </row>
    <row r="18" spans="1:9" ht="15.75">
      <c r="A18" s="2" t="s">
        <v>11</v>
      </c>
      <c r="B18" s="2"/>
      <c r="C18" s="2"/>
      <c r="D18" s="5">
        <f>SUM(D11:D17)</f>
        <v>2266</v>
      </c>
      <c r="E18" s="5">
        <f>SUM(E11:E17)</f>
        <v>107</v>
      </c>
      <c r="F18" s="5">
        <f>SUM(F12:F17)</f>
        <v>4741</v>
      </c>
      <c r="G18" s="5">
        <f>SUM(G12:G17)</f>
        <v>3058</v>
      </c>
      <c r="H18" s="2"/>
      <c r="I18" s="6"/>
    </row>
    <row r="19" spans="1:9" ht="15.75">
      <c r="A19" s="2"/>
      <c r="B19" s="2"/>
      <c r="C19" s="2"/>
      <c r="D19" s="5"/>
      <c r="E19" s="5"/>
      <c r="F19" s="5"/>
      <c r="G19" s="5"/>
      <c r="H19" s="2"/>
      <c r="I19" s="6"/>
    </row>
    <row r="20" spans="1:9" ht="15.75">
      <c r="A20" s="2" t="s">
        <v>12</v>
      </c>
      <c r="B20" s="2"/>
      <c r="C20" s="2"/>
      <c r="D20" s="5">
        <v>-122</v>
      </c>
      <c r="E20" s="5">
        <v>-65</v>
      </c>
      <c r="F20" s="5">
        <v>-145</v>
      </c>
      <c r="G20" s="5">
        <v>-132</v>
      </c>
      <c r="H20" s="2"/>
      <c r="I20" s="6"/>
    </row>
    <row r="21" spans="1:9" ht="16.5" thickBot="1">
      <c r="A21" s="2"/>
      <c r="B21" s="2"/>
      <c r="C21" s="2"/>
      <c r="D21" s="7"/>
      <c r="E21" s="7"/>
      <c r="F21" s="7"/>
      <c r="G21" s="7"/>
      <c r="H21" s="2"/>
      <c r="I21" s="6"/>
    </row>
    <row r="22" spans="1:9" ht="15.75">
      <c r="A22" s="2" t="s">
        <v>13</v>
      </c>
      <c r="B22" s="2"/>
      <c r="C22" s="2"/>
      <c r="D22" s="5">
        <f>SUM(D18:D21)</f>
        <v>2144</v>
      </c>
      <c r="E22" s="5">
        <f>SUM(E18:E21)</f>
        <v>42</v>
      </c>
      <c r="F22" s="5">
        <f>SUM(F17:F21)</f>
        <v>4596</v>
      </c>
      <c r="G22" s="5">
        <f>SUM(G17:G21)</f>
        <v>2926</v>
      </c>
      <c r="H22" s="2"/>
      <c r="I22" s="6"/>
    </row>
    <row r="23" spans="1:9" ht="15.75">
      <c r="A23" s="2"/>
      <c r="B23" s="2"/>
      <c r="C23" s="2"/>
      <c r="D23" s="5"/>
      <c r="E23" s="5"/>
      <c r="F23" s="5"/>
      <c r="G23" s="5"/>
      <c r="H23" s="2"/>
      <c r="I23" s="6"/>
    </row>
    <row r="24" spans="1:9" ht="15.75">
      <c r="A24" s="2" t="s">
        <v>14</v>
      </c>
      <c r="B24" s="2"/>
      <c r="C24" s="2"/>
      <c r="D24" s="5">
        <v>-555</v>
      </c>
      <c r="E24" s="5">
        <v>-314</v>
      </c>
      <c r="F24" s="5">
        <v>-1414</v>
      </c>
      <c r="G24" s="5">
        <v>-1149</v>
      </c>
      <c r="H24" s="2"/>
      <c r="I24" s="6"/>
    </row>
    <row r="25" spans="1:9" ht="16.5" thickBot="1">
      <c r="A25" s="2"/>
      <c r="B25" s="2"/>
      <c r="C25" s="2"/>
      <c r="D25" s="7"/>
      <c r="E25" s="7"/>
      <c r="F25" s="7"/>
      <c r="G25" s="7"/>
      <c r="H25" s="2"/>
      <c r="I25" s="6"/>
    </row>
    <row r="26" spans="1:9" ht="15.75">
      <c r="A26" s="2" t="s">
        <v>15</v>
      </c>
      <c r="B26" s="2"/>
      <c r="C26" s="2"/>
      <c r="D26" s="5">
        <f>SUM(D22:D25)</f>
        <v>1589</v>
      </c>
      <c r="E26" s="5">
        <f>SUM(E22:E25)</f>
        <v>-272</v>
      </c>
      <c r="F26" s="5">
        <f>SUM(F22:F25)</f>
        <v>3182</v>
      </c>
      <c r="G26" s="5">
        <f>SUM(G22:G25)</f>
        <v>1777</v>
      </c>
      <c r="H26" s="2"/>
      <c r="I26" s="6"/>
    </row>
    <row r="27" spans="1:9" ht="15.75">
      <c r="A27" s="2"/>
      <c r="B27" s="2"/>
      <c r="C27" s="2"/>
      <c r="D27" s="5"/>
      <c r="E27" s="5"/>
      <c r="F27" s="5"/>
      <c r="G27" s="5"/>
      <c r="H27" s="2"/>
      <c r="I27" s="6"/>
    </row>
    <row r="28" spans="1:9" ht="15.75">
      <c r="A28" s="2" t="s">
        <v>16</v>
      </c>
      <c r="B28" s="2"/>
      <c r="C28" s="2"/>
      <c r="D28" s="5">
        <v>7</v>
      </c>
      <c r="E28" s="5">
        <v>35</v>
      </c>
      <c r="F28" s="5">
        <v>53</v>
      </c>
      <c r="G28" s="5">
        <v>-254</v>
      </c>
      <c r="H28" s="2"/>
      <c r="I28" s="6"/>
    </row>
    <row r="29" spans="1:9" ht="15.75">
      <c r="A29" s="2"/>
      <c r="B29" s="2"/>
      <c r="C29" s="2"/>
      <c r="D29" s="5"/>
      <c r="E29" s="5"/>
      <c r="F29" s="5"/>
      <c r="G29" s="5"/>
      <c r="H29" s="2"/>
      <c r="I29" s="6"/>
    </row>
    <row r="30" spans="1:9" ht="16.5" thickBot="1">
      <c r="A30" s="2" t="s">
        <v>17</v>
      </c>
      <c r="B30" s="2"/>
      <c r="C30" s="2"/>
      <c r="D30" s="8">
        <f>SUM(D26:D29)</f>
        <v>1596</v>
      </c>
      <c r="E30" s="8">
        <f>SUM(E26:E29)</f>
        <v>-237</v>
      </c>
      <c r="F30" s="8">
        <f>SUM(F26:F29)</f>
        <v>3235</v>
      </c>
      <c r="G30" s="8">
        <f>SUM(G26:G29)</f>
        <v>1523</v>
      </c>
      <c r="H30" s="2"/>
      <c r="I30" s="6"/>
    </row>
    <row r="31" spans="1:9" ht="16.5" thickTop="1">
      <c r="A31" s="2"/>
      <c r="B31" s="2"/>
      <c r="C31" s="2"/>
      <c r="D31" s="9"/>
      <c r="E31" s="9"/>
      <c r="F31" s="9"/>
      <c r="G31" s="9"/>
      <c r="H31" s="2"/>
      <c r="I31" s="6"/>
    </row>
    <row r="32" spans="1:9" ht="16.5" thickBot="1">
      <c r="A32" s="2" t="s">
        <v>167</v>
      </c>
      <c r="B32" s="2"/>
      <c r="C32" s="2"/>
      <c r="D32" s="108">
        <f>D30/42377*100</f>
        <v>3.766193925950398</v>
      </c>
      <c r="E32" s="107">
        <v>-0.59</v>
      </c>
      <c r="F32" s="10">
        <f>+F30/42377*100</f>
        <v>7.633857989003469</v>
      </c>
      <c r="G32" s="10">
        <v>3.74</v>
      </c>
      <c r="H32" s="2"/>
      <c r="I32" s="6"/>
    </row>
    <row r="33" spans="1:9" ht="16.5" thickTop="1">
      <c r="A33" s="2"/>
      <c r="B33" s="2"/>
      <c r="C33" s="2"/>
      <c r="D33" s="9"/>
      <c r="E33" s="9"/>
      <c r="F33" s="9"/>
      <c r="G33" s="9"/>
      <c r="H33" s="2"/>
      <c r="I33" s="6"/>
    </row>
    <row r="34" spans="1:9" ht="16.5" thickBot="1">
      <c r="A34" s="2" t="s">
        <v>168</v>
      </c>
      <c r="B34" s="2"/>
      <c r="C34" s="2"/>
      <c r="D34" s="11">
        <f>D30/42377*100</f>
        <v>3.766193925950398</v>
      </c>
      <c r="E34" s="108">
        <v>-0.59</v>
      </c>
      <c r="F34" s="11">
        <f>F30/42378*100</f>
        <v>7.633677851715513</v>
      </c>
      <c r="G34" s="11">
        <v>3.66</v>
      </c>
      <c r="H34" s="2" t="s">
        <v>18</v>
      </c>
      <c r="I34" s="6"/>
    </row>
    <row r="35" spans="1:9" ht="16.5" thickTop="1">
      <c r="A35" s="2"/>
      <c r="B35" s="2"/>
      <c r="C35" s="2"/>
      <c r="D35" s="12"/>
      <c r="E35" s="12"/>
      <c r="F35" s="12"/>
      <c r="G35" s="12"/>
      <c r="H35" s="2" t="s">
        <v>8</v>
      </c>
      <c r="I35" s="13"/>
    </row>
    <row r="36" spans="1:9" ht="15.75">
      <c r="A36" s="2"/>
      <c r="B36" s="2"/>
      <c r="C36" s="2"/>
      <c r="D36" s="12"/>
      <c r="E36" s="12"/>
      <c r="F36" s="12"/>
      <c r="G36" s="12"/>
      <c r="H36" s="2" t="s">
        <v>8</v>
      </c>
      <c r="I36" s="14"/>
    </row>
    <row r="37" spans="1:9" ht="15.75">
      <c r="A37" s="2" t="s">
        <v>19</v>
      </c>
      <c r="B37" s="2"/>
      <c r="C37" s="2"/>
      <c r="D37" s="12"/>
      <c r="E37" s="12"/>
      <c r="F37" s="12"/>
      <c r="G37" s="12"/>
      <c r="H37" s="2"/>
      <c r="I37" s="13"/>
    </row>
    <row r="38" spans="1:9" ht="15.75">
      <c r="A38" s="2" t="s">
        <v>20</v>
      </c>
      <c r="B38" s="2"/>
      <c r="C38" s="2"/>
      <c r="D38" s="12"/>
      <c r="E38" s="12"/>
      <c r="F38" s="12"/>
      <c r="G38" s="12"/>
      <c r="H38" s="2"/>
      <c r="I38" s="13"/>
    </row>
    <row r="39" spans="1:9" ht="15.75">
      <c r="A39" s="2"/>
      <c r="B39" s="2"/>
      <c r="C39" s="2"/>
      <c r="D39" s="12"/>
      <c r="E39" s="12"/>
      <c r="F39" s="12"/>
      <c r="G39" s="12"/>
      <c r="H39" s="2"/>
      <c r="I39" s="13"/>
    </row>
    <row r="40" spans="2:9" ht="15.75">
      <c r="B40" s="2"/>
      <c r="C40" s="2"/>
      <c r="D40" s="12"/>
      <c r="E40" s="12"/>
      <c r="F40" s="12"/>
      <c r="G40" s="12"/>
      <c r="H40" s="2"/>
      <c r="I40" s="13"/>
    </row>
    <row r="41" spans="2:9" ht="15.75">
      <c r="B41" s="2"/>
      <c r="C41" s="2"/>
      <c r="D41" s="12" t="s">
        <v>8</v>
      </c>
      <c r="E41" s="12" t="s">
        <v>8</v>
      </c>
      <c r="F41" s="12"/>
      <c r="G41" s="12"/>
      <c r="H41" s="2"/>
      <c r="I41" s="13"/>
    </row>
    <row r="42" spans="1:9" ht="15.75">
      <c r="A42" s="2"/>
      <c r="B42" s="2"/>
      <c r="C42" s="2"/>
      <c r="D42" s="12"/>
      <c r="E42" s="12"/>
      <c r="F42" s="12"/>
      <c r="G42" s="12"/>
      <c r="H42" s="2"/>
      <c r="I42" s="13"/>
    </row>
    <row r="43" spans="1:9" ht="15.75">
      <c r="A43" s="2"/>
      <c r="B43" s="2"/>
      <c r="C43" s="2"/>
      <c r="D43" s="12"/>
      <c r="E43" s="12"/>
      <c r="F43" s="12"/>
      <c r="G43" s="12"/>
      <c r="H43" s="2"/>
      <c r="I43" s="13"/>
    </row>
    <row r="44" spans="1:9" ht="15.75">
      <c r="A44" s="2"/>
      <c r="B44" s="2"/>
      <c r="C44" s="2"/>
      <c r="D44" s="12"/>
      <c r="E44" s="12"/>
      <c r="F44" s="12"/>
      <c r="G44" s="12"/>
      <c r="H44" s="2"/>
      <c r="I44" s="12"/>
    </row>
    <row r="45" spans="4:9" ht="15">
      <c r="D45" s="15"/>
      <c r="E45" s="15"/>
      <c r="F45" s="15"/>
      <c r="G45" s="15"/>
      <c r="I45" s="15"/>
    </row>
    <row r="46" spans="4:9" ht="15">
      <c r="D46" s="15"/>
      <c r="E46" s="15"/>
      <c r="F46" s="15"/>
      <c r="G46" s="15"/>
      <c r="I46" s="15"/>
    </row>
    <row r="47" spans="1:9" ht="15.75">
      <c r="A47" s="2"/>
      <c r="B47" s="2"/>
      <c r="C47" s="2"/>
      <c r="D47" s="12"/>
      <c r="E47" s="12"/>
      <c r="F47" s="12"/>
      <c r="G47" s="12"/>
      <c r="H47" s="2"/>
      <c r="I47" s="12"/>
    </row>
    <row r="48" spans="4:9" ht="15">
      <c r="D48" s="15"/>
      <c r="E48" s="15"/>
      <c r="F48" s="15"/>
      <c r="G48" s="15"/>
      <c r="I48" s="15"/>
    </row>
    <row r="49" spans="1:9" ht="15.75">
      <c r="A49" s="2"/>
      <c r="B49" s="2"/>
      <c r="C49" s="2"/>
      <c r="D49" s="12"/>
      <c r="E49" s="12"/>
      <c r="F49" s="12"/>
      <c r="G49" s="12"/>
      <c r="H49" s="2"/>
      <c r="I49" s="12"/>
    </row>
    <row r="50" spans="1:8" ht="15.75">
      <c r="A50" s="2"/>
      <c r="B50" s="2"/>
      <c r="C50" s="2"/>
      <c r="D50" s="12"/>
      <c r="E50" s="12"/>
      <c r="F50" s="12"/>
      <c r="G50" s="12"/>
      <c r="H50" s="2"/>
    </row>
    <row r="51" spans="1:8" ht="15.75">
      <c r="A51" s="2"/>
      <c r="B51" s="2"/>
      <c r="C51" s="2"/>
      <c r="D51" s="12"/>
      <c r="E51" s="12"/>
      <c r="F51" s="12"/>
      <c r="G51" s="12"/>
      <c r="H51" s="2"/>
    </row>
    <row r="52" spans="1:8" ht="15.75">
      <c r="A52" s="2"/>
      <c r="B52" s="2"/>
      <c r="C52" s="2"/>
      <c r="D52" s="12"/>
      <c r="E52" s="12"/>
      <c r="F52" s="12"/>
      <c r="G52" s="12"/>
      <c r="H52" s="2"/>
    </row>
    <row r="53" spans="4:7" ht="15">
      <c r="D53" s="15"/>
      <c r="E53" s="15"/>
      <c r="F53" s="15"/>
      <c r="G53" s="15"/>
    </row>
    <row r="54" spans="4:7" ht="15">
      <c r="D54" s="15"/>
      <c r="E54" s="15"/>
      <c r="F54" s="15"/>
      <c r="G54" s="15"/>
    </row>
    <row r="55" spans="4:7" ht="15">
      <c r="D55" s="15"/>
      <c r="E55" s="15"/>
      <c r="F55" s="15"/>
      <c r="G55" s="15"/>
    </row>
    <row r="56" spans="4:7" ht="15">
      <c r="D56" s="15"/>
      <c r="E56" s="15"/>
      <c r="F56" s="15"/>
      <c r="G56" s="15"/>
    </row>
    <row r="57" spans="4:7" ht="15">
      <c r="D57" s="15"/>
      <c r="E57" s="15"/>
      <c r="F57" s="15"/>
      <c r="G57" s="15"/>
    </row>
    <row r="58" spans="4:7" ht="15">
      <c r="D58" s="15"/>
      <c r="E58" s="15"/>
      <c r="F58" s="15"/>
      <c r="G58" s="15"/>
    </row>
    <row r="59" spans="4:7" ht="15">
      <c r="D59" s="15"/>
      <c r="E59" s="15"/>
      <c r="F59" s="15"/>
      <c r="G59" s="15"/>
    </row>
    <row r="60" spans="4:7" ht="15">
      <c r="D60" s="15"/>
      <c r="E60" s="15"/>
      <c r="F60" s="15"/>
      <c r="G60" s="15"/>
    </row>
    <row r="61" spans="4:7" ht="15">
      <c r="D61" s="15"/>
      <c r="E61" s="15"/>
      <c r="F61" s="15"/>
      <c r="G61" s="15"/>
    </row>
    <row r="62" spans="4:7" ht="15">
      <c r="D62" s="15"/>
      <c r="E62" s="15"/>
      <c r="F62" s="15"/>
      <c r="G62" s="15"/>
    </row>
    <row r="63" spans="4:7" ht="15">
      <c r="D63" s="15"/>
      <c r="E63" s="15"/>
      <c r="F63" s="15"/>
      <c r="G63" s="15"/>
    </row>
    <row r="64" spans="4:7" ht="15">
      <c r="D64" s="15"/>
      <c r="E64" s="15"/>
      <c r="F64" s="15"/>
      <c r="G64" s="15"/>
    </row>
    <row r="65" spans="4:7" ht="15">
      <c r="D65" s="15"/>
      <c r="E65" s="15"/>
      <c r="F65" s="15"/>
      <c r="G65" s="15"/>
    </row>
  </sheetData>
  <mergeCells count="2">
    <mergeCell ref="D5:E5"/>
    <mergeCell ref="F5:G5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67">
      <selection activeCell="C6" sqref="C6"/>
    </sheetView>
  </sheetViews>
  <sheetFormatPr defaultColWidth="9.140625" defaultRowHeight="12.75"/>
  <cols>
    <col min="1" max="1" width="6.140625" style="0" customWidth="1"/>
    <col min="6" max="6" width="7.8515625" style="0" customWidth="1"/>
    <col min="7" max="7" width="14.140625" style="0" customWidth="1"/>
    <col min="8" max="8" width="2.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116</v>
      </c>
    </row>
    <row r="2" spans="2:11" ht="15.75">
      <c r="B2" s="1" t="s">
        <v>117</v>
      </c>
      <c r="C2" s="12"/>
      <c r="D2" s="12"/>
      <c r="E2" s="12"/>
      <c r="F2" s="12"/>
      <c r="G2" s="12"/>
      <c r="H2" s="12"/>
      <c r="I2" s="2"/>
      <c r="J2" s="2"/>
      <c r="K2" s="2"/>
    </row>
    <row r="3" spans="2:11" ht="15.75">
      <c r="B3" s="16" t="s">
        <v>0</v>
      </c>
      <c r="C3" s="16"/>
      <c r="D3" s="16"/>
      <c r="E3" s="16"/>
      <c r="F3" s="17"/>
      <c r="G3" s="18"/>
      <c r="H3" s="19"/>
      <c r="I3" s="20"/>
      <c r="J3" s="21"/>
      <c r="K3" s="2"/>
    </row>
    <row r="4" spans="1:11" ht="15">
      <c r="A4" s="22"/>
      <c r="B4" s="22" t="s">
        <v>129</v>
      </c>
      <c r="C4" s="22"/>
      <c r="D4" s="22"/>
      <c r="E4" s="23"/>
      <c r="F4" s="24"/>
      <c r="G4" s="25"/>
      <c r="H4" s="26"/>
      <c r="I4" s="25"/>
      <c r="J4" s="21"/>
      <c r="K4" s="2"/>
    </row>
    <row r="5" spans="1:11" ht="15">
      <c r="A5" s="2"/>
      <c r="B5" s="2"/>
      <c r="C5" s="2"/>
      <c r="D5" s="2"/>
      <c r="E5" s="2"/>
      <c r="F5" s="26"/>
      <c r="G5" s="25"/>
      <c r="H5" s="26"/>
      <c r="I5" s="25" t="s">
        <v>21</v>
      </c>
      <c r="J5" s="21"/>
      <c r="K5" s="2"/>
    </row>
    <row r="6" spans="1:11" ht="15">
      <c r="A6" s="2"/>
      <c r="B6" s="2"/>
      <c r="C6" s="2"/>
      <c r="D6" s="2"/>
      <c r="E6" s="2"/>
      <c r="F6" s="26"/>
      <c r="G6" s="25" t="s">
        <v>22</v>
      </c>
      <c r="H6" s="27"/>
      <c r="I6" s="25" t="s">
        <v>23</v>
      </c>
      <c r="J6" s="21"/>
      <c r="K6" s="2"/>
    </row>
    <row r="7" spans="1:11" ht="15">
      <c r="A7" s="2"/>
      <c r="B7" s="2"/>
      <c r="C7" s="2"/>
      <c r="D7" s="2"/>
      <c r="E7" s="2"/>
      <c r="F7" s="26"/>
      <c r="G7" s="25" t="s">
        <v>24</v>
      </c>
      <c r="H7" s="26"/>
      <c r="I7" s="25" t="s">
        <v>25</v>
      </c>
      <c r="J7" s="21"/>
      <c r="K7" s="2"/>
    </row>
    <row r="8" spans="1:11" ht="15">
      <c r="A8" s="2"/>
      <c r="B8" s="2"/>
      <c r="C8" s="2"/>
      <c r="D8" s="2"/>
      <c r="E8" s="2"/>
      <c r="F8" s="26"/>
      <c r="G8" s="25" t="s">
        <v>26</v>
      </c>
      <c r="H8" s="26"/>
      <c r="I8" s="25" t="s">
        <v>27</v>
      </c>
      <c r="J8" s="21"/>
      <c r="K8" s="2"/>
    </row>
    <row r="9" spans="2:11" ht="15">
      <c r="B9" s="2"/>
      <c r="C9" s="2"/>
      <c r="D9" s="2"/>
      <c r="E9" s="2"/>
      <c r="F9" s="26"/>
      <c r="G9" s="110" t="s">
        <v>128</v>
      </c>
      <c r="H9" s="26"/>
      <c r="I9" s="28" t="s">
        <v>28</v>
      </c>
      <c r="J9" s="21"/>
      <c r="K9" s="2"/>
    </row>
    <row r="10" spans="2:11" ht="15">
      <c r="B10" s="2"/>
      <c r="C10" s="2"/>
      <c r="D10" s="2"/>
      <c r="E10" s="2"/>
      <c r="F10" s="26"/>
      <c r="G10" s="25" t="s">
        <v>29</v>
      </c>
      <c r="H10" s="26"/>
      <c r="I10" s="28" t="s">
        <v>30</v>
      </c>
      <c r="J10" s="21"/>
      <c r="K10" s="2"/>
    </row>
    <row r="11" spans="2:11" ht="15">
      <c r="B11" s="29" t="s">
        <v>31</v>
      </c>
      <c r="C11" s="2"/>
      <c r="D11" s="2"/>
      <c r="E11" s="2"/>
      <c r="F11" s="26"/>
      <c r="G11" s="30" t="s">
        <v>32</v>
      </c>
      <c r="H11" s="26"/>
      <c r="I11" s="30" t="s">
        <v>32</v>
      </c>
      <c r="J11" s="2"/>
      <c r="K11" s="2"/>
    </row>
    <row r="12" spans="2:14" ht="15">
      <c r="B12" s="31" t="s">
        <v>33</v>
      </c>
      <c r="C12" s="32"/>
      <c r="D12" s="31"/>
      <c r="E12" s="31"/>
      <c r="F12" s="27"/>
      <c r="G12" s="33">
        <v>26933</v>
      </c>
      <c r="H12" s="33"/>
      <c r="I12" s="33">
        <v>25173</v>
      </c>
      <c r="J12" s="2"/>
      <c r="K12" s="2"/>
      <c r="L12" s="34"/>
      <c r="M12" s="20"/>
      <c r="N12" s="20"/>
    </row>
    <row r="13" spans="2:14" ht="15">
      <c r="B13" s="31" t="s">
        <v>34</v>
      </c>
      <c r="C13" s="31"/>
      <c r="D13" s="31"/>
      <c r="E13" s="31"/>
      <c r="F13" s="27"/>
      <c r="G13" s="33">
        <v>1186</v>
      </c>
      <c r="H13" s="33"/>
      <c r="I13" s="33">
        <v>1186</v>
      </c>
      <c r="J13" s="2"/>
      <c r="K13" s="2"/>
      <c r="L13" s="34"/>
      <c r="M13" s="20"/>
      <c r="N13" s="20"/>
    </row>
    <row r="14" spans="2:14" ht="15">
      <c r="B14" s="31" t="s">
        <v>35</v>
      </c>
      <c r="C14" s="31"/>
      <c r="D14" s="31"/>
      <c r="E14" s="31"/>
      <c r="F14" s="35"/>
      <c r="G14" s="36">
        <v>108</v>
      </c>
      <c r="H14" s="33"/>
      <c r="I14" s="36">
        <v>3670</v>
      </c>
      <c r="J14" s="2"/>
      <c r="K14" s="2"/>
      <c r="L14" s="34"/>
      <c r="M14" s="20"/>
      <c r="N14" s="20"/>
    </row>
    <row r="15" spans="2:14" ht="15">
      <c r="B15" s="31" t="s">
        <v>36</v>
      </c>
      <c r="C15" s="32"/>
      <c r="D15" s="31"/>
      <c r="E15" s="31"/>
      <c r="F15" s="27"/>
      <c r="G15" s="33">
        <f>7074+643</f>
        <v>7717</v>
      </c>
      <c r="H15" s="33"/>
      <c r="I15" s="33">
        <v>236</v>
      </c>
      <c r="J15" s="2"/>
      <c r="K15" s="2"/>
      <c r="L15" s="34"/>
      <c r="M15" s="20"/>
      <c r="N15" s="20"/>
    </row>
    <row r="16" spans="2:14" ht="15">
      <c r="B16" s="32"/>
      <c r="C16" s="32"/>
      <c r="D16" s="32"/>
      <c r="E16" s="32"/>
      <c r="F16" s="34"/>
      <c r="G16" s="37"/>
      <c r="H16" s="37"/>
      <c r="I16" s="37"/>
      <c r="J16" s="2"/>
      <c r="K16" s="2"/>
      <c r="L16" s="34"/>
      <c r="M16" s="20"/>
      <c r="N16" s="20"/>
    </row>
    <row r="17" spans="2:14" ht="15">
      <c r="B17" s="24" t="s">
        <v>37</v>
      </c>
      <c r="C17" s="31"/>
      <c r="D17" s="31"/>
      <c r="E17" s="31"/>
      <c r="F17" s="27"/>
      <c r="G17" s="33"/>
      <c r="H17" s="33"/>
      <c r="I17" s="33"/>
      <c r="J17" s="2"/>
      <c r="K17" s="2"/>
      <c r="L17" s="34"/>
      <c r="M17" s="20"/>
      <c r="N17" s="20"/>
    </row>
    <row r="18" spans="2:14" ht="15">
      <c r="B18" s="38" t="s">
        <v>38</v>
      </c>
      <c r="C18" s="38"/>
      <c r="D18" s="38"/>
      <c r="E18" s="38"/>
      <c r="F18" s="35"/>
      <c r="G18" s="39">
        <v>19017</v>
      </c>
      <c r="H18" s="33"/>
      <c r="I18" s="39">
        <v>14994</v>
      </c>
      <c r="J18" s="2"/>
      <c r="K18" s="2"/>
      <c r="L18" s="34"/>
      <c r="M18" s="20"/>
      <c r="N18" s="20"/>
    </row>
    <row r="19" spans="2:14" ht="15">
      <c r="B19" s="38" t="s">
        <v>39</v>
      </c>
      <c r="C19" s="38"/>
      <c r="D19" s="38"/>
      <c r="E19" s="38"/>
      <c r="F19" s="27"/>
      <c r="G19" s="40">
        <v>25980</v>
      </c>
      <c r="H19" s="33"/>
      <c r="I19" s="40">
        <v>13661</v>
      </c>
      <c r="J19" s="2"/>
      <c r="K19" s="2"/>
      <c r="L19" s="34"/>
      <c r="M19" s="20"/>
      <c r="N19" s="20"/>
    </row>
    <row r="20" spans="1:14" ht="15">
      <c r="A20" s="2"/>
      <c r="B20" s="38" t="s">
        <v>40</v>
      </c>
      <c r="C20" s="38"/>
      <c r="D20" s="38"/>
      <c r="E20" s="38"/>
      <c r="F20" s="27"/>
      <c r="G20" s="40">
        <v>4018</v>
      </c>
      <c r="H20" s="33"/>
      <c r="I20" s="40">
        <v>8003</v>
      </c>
      <c r="J20" s="2"/>
      <c r="K20" s="41"/>
      <c r="L20" s="34"/>
      <c r="M20" s="20"/>
      <c r="N20" s="20"/>
    </row>
    <row r="21" spans="1:14" ht="15">
      <c r="A21" s="2"/>
      <c r="B21" s="38" t="s">
        <v>41</v>
      </c>
      <c r="C21" s="38"/>
      <c r="D21" s="38"/>
      <c r="E21" s="38"/>
      <c r="F21" s="27"/>
      <c r="G21" s="40">
        <v>4069</v>
      </c>
      <c r="H21" s="33"/>
      <c r="I21" s="40">
        <v>1433</v>
      </c>
      <c r="J21" s="2"/>
      <c r="K21" s="41"/>
      <c r="L21" s="34"/>
      <c r="M21" s="20"/>
      <c r="N21" s="20"/>
    </row>
    <row r="22" spans="1:14" ht="15">
      <c r="A22" s="2"/>
      <c r="B22" s="31"/>
      <c r="C22" s="31"/>
      <c r="D22" s="31"/>
      <c r="E22" s="31"/>
      <c r="F22" s="27"/>
      <c r="G22" s="42">
        <f>SUM(G18:G21)</f>
        <v>53084</v>
      </c>
      <c r="H22" s="33"/>
      <c r="I22" s="42">
        <f>SUM(I18:I21)</f>
        <v>38091</v>
      </c>
      <c r="J22" s="2"/>
      <c r="K22" s="41"/>
      <c r="L22" s="34"/>
      <c r="M22" s="20"/>
      <c r="N22" s="20"/>
    </row>
    <row r="23" spans="1:14" ht="15">
      <c r="A23" s="29" t="s">
        <v>8</v>
      </c>
      <c r="B23" s="24" t="s">
        <v>42</v>
      </c>
      <c r="C23" s="31"/>
      <c r="D23" s="31"/>
      <c r="E23" s="31"/>
      <c r="F23" s="27"/>
      <c r="G23" s="40"/>
      <c r="H23" s="33"/>
      <c r="I23" s="40"/>
      <c r="J23" s="2"/>
      <c r="K23" s="2"/>
      <c r="L23" s="34"/>
      <c r="M23" s="20"/>
      <c r="N23" s="20"/>
    </row>
    <row r="24" spans="1:14" ht="15">
      <c r="A24" s="2"/>
      <c r="B24" s="31" t="s">
        <v>43</v>
      </c>
      <c r="C24" s="31"/>
      <c r="D24" s="31"/>
      <c r="E24" s="31"/>
      <c r="F24" s="27"/>
      <c r="G24" s="43">
        <v>12145</v>
      </c>
      <c r="H24" s="33"/>
      <c r="I24" s="44">
        <f>6132-197</f>
        <v>5935</v>
      </c>
      <c r="J24" s="2"/>
      <c r="K24" s="2"/>
      <c r="L24" s="34"/>
      <c r="M24" s="20"/>
      <c r="N24" s="20"/>
    </row>
    <row r="25" spans="1:14" ht="15">
      <c r="A25" s="2"/>
      <c r="B25" s="31" t="s">
        <v>44</v>
      </c>
      <c r="C25" s="31"/>
      <c r="D25" s="31"/>
      <c r="E25" s="31"/>
      <c r="F25" s="27"/>
      <c r="G25" s="84">
        <v>277</v>
      </c>
      <c r="H25" s="33"/>
      <c r="I25" s="43">
        <v>197</v>
      </c>
      <c r="J25" s="2"/>
      <c r="K25" s="2"/>
      <c r="L25" s="34"/>
      <c r="M25" s="20"/>
      <c r="N25" s="20"/>
    </row>
    <row r="26" spans="1:14" ht="15">
      <c r="A26" s="2"/>
      <c r="B26" s="31" t="s">
        <v>154</v>
      </c>
      <c r="C26" s="31"/>
      <c r="D26" s="31"/>
      <c r="E26" s="31"/>
      <c r="F26" s="27"/>
      <c r="G26" s="84">
        <v>10024</v>
      </c>
      <c r="H26" s="33"/>
      <c r="I26" s="116">
        <v>0</v>
      </c>
      <c r="J26" s="2"/>
      <c r="K26" s="2"/>
      <c r="L26" s="34"/>
      <c r="M26" s="20"/>
      <c r="N26" s="20"/>
    </row>
    <row r="27" spans="1:14" ht="15">
      <c r="A27" s="2"/>
      <c r="B27" s="31" t="s">
        <v>45</v>
      </c>
      <c r="C27" s="31"/>
      <c r="D27" s="31"/>
      <c r="E27" s="31"/>
      <c r="F27" s="27"/>
      <c r="G27" s="40">
        <v>1277</v>
      </c>
      <c r="H27" s="33"/>
      <c r="I27" s="40">
        <v>88</v>
      </c>
      <c r="J27" s="2"/>
      <c r="K27" s="2"/>
      <c r="L27" s="34"/>
      <c r="M27" s="20"/>
      <c r="N27" s="20"/>
    </row>
    <row r="28" spans="1:14" ht="15">
      <c r="A28" s="2"/>
      <c r="B28" s="31"/>
      <c r="C28" s="31"/>
      <c r="D28" s="31"/>
      <c r="E28" s="31"/>
      <c r="F28" s="27"/>
      <c r="G28" s="40"/>
      <c r="H28" s="33"/>
      <c r="I28" s="40"/>
      <c r="J28" s="2"/>
      <c r="K28" s="2"/>
      <c r="L28" s="34"/>
      <c r="M28" s="20"/>
      <c r="N28" s="20"/>
    </row>
    <row r="29" spans="1:14" ht="15">
      <c r="A29" s="2"/>
      <c r="B29" s="31"/>
      <c r="C29" s="31"/>
      <c r="D29" s="31"/>
      <c r="E29" s="31"/>
      <c r="F29" s="27"/>
      <c r="G29" s="42">
        <f>SUM(G24:G28)</f>
        <v>23723</v>
      </c>
      <c r="H29" s="33"/>
      <c r="I29" s="42">
        <f>SUM(I24:I27)</f>
        <v>6220</v>
      </c>
      <c r="J29" s="2"/>
      <c r="K29" s="2"/>
      <c r="L29" s="34"/>
      <c r="M29" s="20"/>
      <c r="N29" s="20"/>
    </row>
    <row r="30" spans="1:14" ht="15">
      <c r="A30" s="2"/>
      <c r="B30" s="31"/>
      <c r="C30" s="31"/>
      <c r="D30" s="31"/>
      <c r="E30" s="31"/>
      <c r="F30" s="27"/>
      <c r="G30" s="33"/>
      <c r="H30" s="33"/>
      <c r="I30" s="33"/>
      <c r="J30" s="2"/>
      <c r="K30" s="2"/>
      <c r="L30" s="34"/>
      <c r="M30" s="20"/>
      <c r="N30" s="20"/>
    </row>
    <row r="31" spans="1:14" ht="15">
      <c r="A31" s="29" t="s">
        <v>8</v>
      </c>
      <c r="B31" s="31" t="s">
        <v>46</v>
      </c>
      <c r="C31" s="31"/>
      <c r="D31" s="31"/>
      <c r="E31" s="31"/>
      <c r="F31" s="27"/>
      <c r="G31" s="45">
        <f>+G22-G29</f>
        <v>29361</v>
      </c>
      <c r="H31" s="33"/>
      <c r="I31" s="45">
        <f>+I22-I29</f>
        <v>31871</v>
      </c>
      <c r="J31" s="2"/>
      <c r="K31" s="2"/>
      <c r="L31" s="34"/>
      <c r="M31" s="20"/>
      <c r="N31" s="20"/>
    </row>
    <row r="32" spans="1:14" ht="15.75" thickBot="1">
      <c r="A32" s="2"/>
      <c r="B32" s="31"/>
      <c r="C32" s="31"/>
      <c r="D32" s="31"/>
      <c r="E32" s="31"/>
      <c r="F32" s="35" t="s">
        <v>8</v>
      </c>
      <c r="G32" s="46">
        <f>SUM(G12:G15)+G31</f>
        <v>65305</v>
      </c>
      <c r="H32" s="33"/>
      <c r="I32" s="46">
        <f>SUM(I12:I15)+I31</f>
        <v>62136</v>
      </c>
      <c r="J32" s="2"/>
      <c r="K32" s="2"/>
      <c r="L32" s="34"/>
      <c r="M32" s="20"/>
      <c r="N32" s="20"/>
    </row>
    <row r="33" spans="1:14" ht="15.75" thickTop="1">
      <c r="A33" s="29" t="s">
        <v>8</v>
      </c>
      <c r="B33" s="24" t="s">
        <v>47</v>
      </c>
      <c r="C33" s="31"/>
      <c r="D33" s="31"/>
      <c r="E33" s="31"/>
      <c r="F33" s="27"/>
      <c r="G33" s="33"/>
      <c r="H33" s="33"/>
      <c r="I33" s="33"/>
      <c r="J33" s="2"/>
      <c r="K33" s="2"/>
      <c r="L33" s="34"/>
      <c r="M33" s="20"/>
      <c r="N33" s="20"/>
    </row>
    <row r="34" spans="1:14" ht="15">
      <c r="A34" s="2" t="s">
        <v>8</v>
      </c>
      <c r="B34" s="31" t="s">
        <v>48</v>
      </c>
      <c r="C34" s="31"/>
      <c r="D34" s="31"/>
      <c r="E34" s="31"/>
      <c r="F34" s="27"/>
      <c r="G34" s="33">
        <v>42377</v>
      </c>
      <c r="H34" s="33"/>
      <c r="I34" s="33">
        <v>42257</v>
      </c>
      <c r="J34" s="2"/>
      <c r="K34" s="2"/>
      <c r="L34" s="34"/>
      <c r="M34" s="20"/>
      <c r="N34" s="20"/>
    </row>
    <row r="35" spans="1:14" ht="15">
      <c r="A35" s="2" t="s">
        <v>8</v>
      </c>
      <c r="B35" s="31" t="s">
        <v>49</v>
      </c>
      <c r="C35" s="31"/>
      <c r="D35" s="31"/>
      <c r="E35" s="31"/>
      <c r="F35" s="27"/>
      <c r="G35" s="33">
        <v>558</v>
      </c>
      <c r="H35" s="33"/>
      <c r="I35" s="33">
        <v>556</v>
      </c>
      <c r="J35" s="2"/>
      <c r="K35" s="2"/>
      <c r="L35" s="34"/>
      <c r="M35" s="20"/>
      <c r="N35" s="20"/>
    </row>
    <row r="36" spans="1:14" ht="15">
      <c r="A36" s="2"/>
      <c r="B36" s="31" t="s">
        <v>50</v>
      </c>
      <c r="C36" s="31"/>
      <c r="D36" s="31"/>
      <c r="E36" s="31"/>
      <c r="F36" s="27"/>
      <c r="G36" s="33">
        <v>-301</v>
      </c>
      <c r="H36" s="33"/>
      <c r="I36" s="33">
        <v>-1509</v>
      </c>
      <c r="J36" s="2"/>
      <c r="K36" s="2"/>
      <c r="L36" s="34"/>
      <c r="M36" s="20"/>
      <c r="N36" s="20"/>
    </row>
    <row r="37" spans="1:14" ht="15">
      <c r="A37" s="2"/>
      <c r="B37" s="31" t="s">
        <v>51</v>
      </c>
      <c r="C37" s="31"/>
      <c r="D37" s="31"/>
      <c r="E37" s="31"/>
      <c r="F37" s="27"/>
      <c r="G37" s="33">
        <v>690</v>
      </c>
      <c r="H37" s="33"/>
      <c r="I37" s="33">
        <v>690</v>
      </c>
      <c r="J37" s="2"/>
      <c r="K37" s="2"/>
      <c r="L37" s="34"/>
      <c r="M37" s="20"/>
      <c r="N37" s="20"/>
    </row>
    <row r="38" spans="1:15" ht="15">
      <c r="A38" s="2"/>
      <c r="B38" s="31" t="s">
        <v>52</v>
      </c>
      <c r="C38" s="31"/>
      <c r="D38" s="31"/>
      <c r="E38" s="31"/>
      <c r="F38" s="27"/>
      <c r="G38" s="45">
        <v>19665</v>
      </c>
      <c r="H38" s="33"/>
      <c r="I38" s="45">
        <v>17345</v>
      </c>
      <c r="J38" s="2"/>
      <c r="K38" s="2"/>
      <c r="L38" s="34"/>
      <c r="M38" s="20"/>
      <c r="N38" s="20"/>
      <c r="O38">
        <f>510-160</f>
        <v>350</v>
      </c>
    </row>
    <row r="39" spans="1:14" ht="15">
      <c r="A39" s="2"/>
      <c r="B39" s="24" t="s">
        <v>53</v>
      </c>
      <c r="C39" s="31"/>
      <c r="D39" s="31"/>
      <c r="E39" s="31"/>
      <c r="F39" s="27"/>
      <c r="G39" s="33">
        <f>SUM(G34:G38)</f>
        <v>62989</v>
      </c>
      <c r="H39" s="33"/>
      <c r="I39" s="33">
        <f>SUM(I34:I38)</f>
        <v>59339</v>
      </c>
      <c r="J39" s="2"/>
      <c r="K39" s="2"/>
      <c r="L39" s="34"/>
      <c r="M39" s="20"/>
      <c r="N39" s="20"/>
    </row>
    <row r="40" spans="1:14" ht="15">
      <c r="A40" s="2"/>
      <c r="B40" s="31"/>
      <c r="C40" s="31"/>
      <c r="D40" s="31"/>
      <c r="E40" s="31"/>
      <c r="F40" s="27"/>
      <c r="G40" s="33"/>
      <c r="H40" s="33"/>
      <c r="I40" s="33"/>
      <c r="J40" s="2"/>
      <c r="K40" s="2"/>
      <c r="L40" s="34"/>
      <c r="M40" s="20"/>
      <c r="N40" s="20"/>
    </row>
    <row r="41" spans="1:14" ht="15">
      <c r="A41" s="2"/>
      <c r="B41" s="24" t="s">
        <v>54</v>
      </c>
      <c r="C41" s="31"/>
      <c r="D41" s="31"/>
      <c r="E41" s="31"/>
      <c r="F41" s="27"/>
      <c r="G41" s="33">
        <v>1237</v>
      </c>
      <c r="H41" s="33"/>
      <c r="I41" s="33">
        <v>1290</v>
      </c>
      <c r="J41" s="2"/>
      <c r="K41" s="2"/>
      <c r="L41" s="34"/>
      <c r="M41" s="20"/>
      <c r="N41" s="20"/>
    </row>
    <row r="42" spans="2:14" ht="15">
      <c r="B42" s="24" t="s">
        <v>55</v>
      </c>
      <c r="C42" s="31"/>
      <c r="D42" s="31"/>
      <c r="E42" s="31"/>
      <c r="F42" s="27"/>
      <c r="G42" s="47">
        <v>1019</v>
      </c>
      <c r="H42" s="47"/>
      <c r="I42" s="47">
        <v>1260</v>
      </c>
      <c r="J42" s="2"/>
      <c r="K42" s="2"/>
      <c r="L42" s="34"/>
      <c r="M42" s="20"/>
      <c r="N42" s="20"/>
    </row>
    <row r="43" spans="2:14" ht="15">
      <c r="B43" s="24" t="s">
        <v>56</v>
      </c>
      <c r="C43" s="31"/>
      <c r="D43" s="31"/>
      <c r="E43" s="31"/>
      <c r="F43" s="27"/>
      <c r="G43" s="33">
        <v>60</v>
      </c>
      <c r="H43" s="33"/>
      <c r="I43" s="33">
        <v>247</v>
      </c>
      <c r="J43" s="23"/>
      <c r="K43" s="2"/>
      <c r="L43" s="34"/>
      <c r="M43" s="20"/>
      <c r="N43" s="20"/>
    </row>
    <row r="44" spans="2:14" ht="15.75" thickBot="1">
      <c r="B44" s="32"/>
      <c r="C44" s="32"/>
      <c r="D44" s="32"/>
      <c r="E44" s="31"/>
      <c r="F44" s="27"/>
      <c r="G44" s="46">
        <f>SUM(G39:G43)</f>
        <v>65305</v>
      </c>
      <c r="H44" s="33"/>
      <c r="I44" s="46">
        <f>+I42+I43+I39+I41</f>
        <v>62136</v>
      </c>
      <c r="J44" s="2"/>
      <c r="K44" s="2"/>
      <c r="L44" s="34"/>
      <c r="M44" s="20"/>
      <c r="N44" s="20"/>
    </row>
    <row r="45" spans="1:14" ht="15.75" thickTop="1">
      <c r="A45" s="2"/>
      <c r="B45" s="31"/>
      <c r="C45" s="31"/>
      <c r="D45" s="31"/>
      <c r="E45" s="31"/>
      <c r="F45" s="27"/>
      <c r="G45" s="33"/>
      <c r="H45" s="33"/>
      <c r="I45" s="33"/>
      <c r="J45" s="2"/>
      <c r="K45" s="2"/>
      <c r="L45" s="20"/>
      <c r="M45" s="20"/>
      <c r="N45" s="20"/>
    </row>
    <row r="46" spans="1:14" ht="15.75" thickBot="1">
      <c r="A46" s="2"/>
      <c r="B46" s="24" t="s">
        <v>57</v>
      </c>
      <c r="C46" s="24"/>
      <c r="D46" s="24"/>
      <c r="E46" s="31"/>
      <c r="F46" s="27"/>
      <c r="G46" s="48">
        <f>+(G39+G41)/G34</f>
        <v>1.5155862850130968</v>
      </c>
      <c r="H46" s="49" t="s">
        <v>8</v>
      </c>
      <c r="I46" s="48">
        <f>+(I39+I41)/I34</f>
        <v>1.4347682040845304</v>
      </c>
      <c r="J46" s="2"/>
      <c r="K46" s="2"/>
      <c r="L46" s="20"/>
      <c r="M46" s="20"/>
      <c r="N46" s="20"/>
    </row>
    <row r="47" spans="2:14" ht="15.75" thickTop="1">
      <c r="B47" s="32"/>
      <c r="C47" s="32"/>
      <c r="D47" s="32"/>
      <c r="E47" s="32"/>
      <c r="G47" s="50"/>
      <c r="H47" s="50"/>
      <c r="I47" s="50"/>
      <c r="J47" s="2"/>
      <c r="K47" s="2"/>
      <c r="L47" s="20"/>
      <c r="M47" s="20"/>
      <c r="N47" s="20"/>
    </row>
    <row r="48" spans="2:14" ht="15">
      <c r="B48" s="31" t="s">
        <v>58</v>
      </c>
      <c r="C48" s="32"/>
      <c r="D48" s="32"/>
      <c r="E48" s="32"/>
      <c r="G48" s="50"/>
      <c r="H48" s="50"/>
      <c r="I48" s="50"/>
      <c r="K48" s="2"/>
      <c r="L48" s="20"/>
      <c r="M48" s="20"/>
      <c r="N48" s="20"/>
    </row>
    <row r="49" spans="2:14" ht="15">
      <c r="B49" s="31" t="s">
        <v>20</v>
      </c>
      <c r="C49" s="32"/>
      <c r="D49" s="32"/>
      <c r="E49" s="32"/>
      <c r="G49" s="50"/>
      <c r="H49" s="50"/>
      <c r="I49" s="50"/>
      <c r="K49" s="2"/>
      <c r="L49" s="20"/>
      <c r="M49" s="20"/>
      <c r="N49" s="20"/>
    </row>
    <row r="50" spans="1:14" ht="15">
      <c r="A50" s="2"/>
      <c r="B50" s="32"/>
      <c r="C50" s="32"/>
      <c r="D50" s="32"/>
      <c r="E50" s="32"/>
      <c r="G50" s="50"/>
      <c r="H50" s="50"/>
      <c r="I50" s="50"/>
      <c r="J50" s="2"/>
      <c r="K50" s="2"/>
      <c r="L50" s="20"/>
      <c r="M50" s="20"/>
      <c r="N50" s="20"/>
    </row>
    <row r="51" spans="2:14" ht="15">
      <c r="B51" s="32"/>
      <c r="C51" s="32"/>
      <c r="D51" s="32"/>
      <c r="E51" s="32"/>
      <c r="G51" s="50"/>
      <c r="H51" s="50"/>
      <c r="I51" s="50"/>
      <c r="J51" s="2"/>
      <c r="K51" s="2"/>
      <c r="L51" s="20"/>
      <c r="M51" s="20"/>
      <c r="N51" s="20"/>
    </row>
    <row r="52" spans="2:14" ht="15">
      <c r="B52" s="32"/>
      <c r="C52" s="32"/>
      <c r="D52" s="32"/>
      <c r="E52" s="32"/>
      <c r="G52" s="50"/>
      <c r="H52" s="50"/>
      <c r="I52" s="50"/>
      <c r="J52" s="2"/>
      <c r="K52" s="2"/>
      <c r="L52" s="20"/>
      <c r="M52" s="20"/>
      <c r="N52" s="20"/>
    </row>
    <row r="53" spans="2:14" ht="15">
      <c r="B53" s="32"/>
      <c r="C53" s="32"/>
      <c r="D53" s="32"/>
      <c r="E53" s="32"/>
      <c r="G53" s="50"/>
      <c r="H53" s="50"/>
      <c r="I53" s="50"/>
      <c r="K53" s="2"/>
      <c r="L53" s="20"/>
      <c r="M53" s="20"/>
      <c r="N53" s="20"/>
    </row>
    <row r="54" spans="2:14" ht="15">
      <c r="B54" s="32"/>
      <c r="C54" s="32"/>
      <c r="D54" s="32"/>
      <c r="E54" s="32"/>
      <c r="G54" s="50"/>
      <c r="H54" s="50"/>
      <c r="I54" s="50"/>
      <c r="J54" s="2"/>
      <c r="K54" s="2"/>
      <c r="L54" s="20"/>
      <c r="M54" s="20"/>
      <c r="N54" s="20"/>
    </row>
    <row r="55" spans="2:14" ht="15">
      <c r="B55" s="32"/>
      <c r="C55" s="32"/>
      <c r="D55" s="32"/>
      <c r="E55" s="32"/>
      <c r="G55" s="50"/>
      <c r="H55" s="50"/>
      <c r="I55" s="50"/>
      <c r="J55" s="2"/>
      <c r="K55" s="2"/>
      <c r="L55" s="20"/>
      <c r="M55" s="20"/>
      <c r="N55" s="20"/>
    </row>
    <row r="56" spans="2:14" ht="15">
      <c r="B56" s="32"/>
      <c r="C56" s="32"/>
      <c r="D56" s="32"/>
      <c r="E56" s="32"/>
      <c r="G56" s="50"/>
      <c r="H56" s="50"/>
      <c r="I56" s="50"/>
      <c r="J56" s="2"/>
      <c r="K56" s="2"/>
      <c r="L56" s="20"/>
      <c r="M56" s="20"/>
      <c r="N56" s="20"/>
    </row>
    <row r="57" spans="2:14" ht="15">
      <c r="B57" s="32"/>
      <c r="C57" s="32"/>
      <c r="D57" s="32"/>
      <c r="E57" s="32"/>
      <c r="G57" s="50"/>
      <c r="H57" s="50"/>
      <c r="I57" s="50"/>
      <c r="K57" s="2"/>
      <c r="L57" s="20"/>
      <c r="M57" s="20"/>
      <c r="N57" s="20"/>
    </row>
    <row r="58" spans="1:14" ht="15">
      <c r="A58" s="2"/>
      <c r="B58" s="32"/>
      <c r="C58" s="32"/>
      <c r="D58" s="32"/>
      <c r="E58" s="32"/>
      <c r="G58" s="50"/>
      <c r="H58" s="50"/>
      <c r="I58" s="50"/>
      <c r="K58" s="2"/>
      <c r="L58" s="20"/>
      <c r="M58" s="20"/>
      <c r="N58" s="20"/>
    </row>
    <row r="59" spans="2:14" ht="15">
      <c r="B59" s="32"/>
      <c r="C59" s="32"/>
      <c r="D59" s="32"/>
      <c r="E59" s="32"/>
      <c r="G59" s="50"/>
      <c r="H59" s="50"/>
      <c r="I59" s="50"/>
      <c r="J59" s="2"/>
      <c r="K59" s="2"/>
      <c r="L59" s="20"/>
      <c r="M59" s="20"/>
      <c r="N59" s="20"/>
    </row>
    <row r="60" spans="1:14" ht="15">
      <c r="A60" s="2"/>
      <c r="B60" s="32"/>
      <c r="C60" s="32"/>
      <c r="D60" s="32"/>
      <c r="E60" s="32"/>
      <c r="G60" s="50"/>
      <c r="H60" s="50"/>
      <c r="I60" s="50"/>
      <c r="J60" s="2"/>
      <c r="K60" s="2"/>
      <c r="L60" s="20"/>
      <c r="M60" s="20"/>
      <c r="N60" s="20"/>
    </row>
    <row r="61" spans="1:14" ht="15">
      <c r="A61" s="2"/>
      <c r="B61" s="32"/>
      <c r="C61" s="32"/>
      <c r="D61" s="32"/>
      <c r="E61" s="32"/>
      <c r="G61" s="50"/>
      <c r="H61" s="50"/>
      <c r="I61" s="50"/>
      <c r="J61" s="2"/>
      <c r="K61" s="2"/>
      <c r="L61" s="20"/>
      <c r="M61" s="20"/>
      <c r="N61" s="20"/>
    </row>
    <row r="62" spans="1:14" ht="15">
      <c r="A62" s="2"/>
      <c r="B62" s="32"/>
      <c r="C62" s="32"/>
      <c r="D62" s="32"/>
      <c r="E62" s="32"/>
      <c r="G62" s="50"/>
      <c r="H62" s="50"/>
      <c r="I62" s="50"/>
      <c r="J62" s="2"/>
      <c r="K62" s="2"/>
      <c r="L62" s="20"/>
      <c r="M62" s="20"/>
      <c r="N62" s="20"/>
    </row>
    <row r="63" spans="1:14" ht="15">
      <c r="A63" s="2"/>
      <c r="B63" s="31"/>
      <c r="C63" s="31"/>
      <c r="D63" s="31"/>
      <c r="E63" s="31"/>
      <c r="F63" s="2"/>
      <c r="G63" s="51"/>
      <c r="H63" s="51"/>
      <c r="I63" s="51"/>
      <c r="J63" s="2"/>
      <c r="K63" s="2"/>
      <c r="L63" s="20"/>
      <c r="M63" s="20"/>
      <c r="N63" s="20"/>
    </row>
    <row r="64" spans="2:14" ht="15">
      <c r="B64" s="32"/>
      <c r="C64" s="32"/>
      <c r="D64" s="32"/>
      <c r="E64" s="32"/>
      <c r="G64" s="50"/>
      <c r="H64" s="50"/>
      <c r="I64" s="50"/>
      <c r="K64" s="2"/>
      <c r="L64" s="20"/>
      <c r="M64" s="20"/>
      <c r="N64" s="20"/>
    </row>
    <row r="65" spans="1:14" ht="15">
      <c r="A65" s="2"/>
      <c r="B65" s="31"/>
      <c r="C65" s="31"/>
      <c r="D65" s="31"/>
      <c r="E65" s="31"/>
      <c r="F65" s="2"/>
      <c r="G65" s="51"/>
      <c r="H65" s="51"/>
      <c r="I65" s="51"/>
      <c r="J65" s="2"/>
      <c r="K65" s="2"/>
      <c r="L65" s="20"/>
      <c r="M65" s="20"/>
      <c r="N65" s="20"/>
    </row>
    <row r="66" spans="1:14" ht="15">
      <c r="A66" s="2"/>
      <c r="B66" s="31"/>
      <c r="C66" s="31"/>
      <c r="D66" s="31"/>
      <c r="E66" s="31"/>
      <c r="F66" s="2"/>
      <c r="G66" s="51"/>
      <c r="H66" s="51"/>
      <c r="I66" s="51"/>
      <c r="J66" s="2"/>
      <c r="K66" s="2"/>
      <c r="L66" s="20"/>
      <c r="M66" s="20"/>
      <c r="N66" s="20"/>
    </row>
    <row r="67" spans="1:14" ht="15">
      <c r="A67" s="2"/>
      <c r="B67" s="31"/>
      <c r="C67" s="31"/>
      <c r="D67" s="31"/>
      <c r="E67" s="31"/>
      <c r="F67" s="2"/>
      <c r="G67" s="51"/>
      <c r="H67" s="51"/>
      <c r="I67" s="51"/>
      <c r="J67" s="2"/>
      <c r="K67" s="2"/>
      <c r="L67" s="20"/>
      <c r="M67" s="20"/>
      <c r="N67" s="20"/>
    </row>
    <row r="68" spans="2:14" ht="15">
      <c r="B68" s="32"/>
      <c r="C68" s="32"/>
      <c r="D68" s="32"/>
      <c r="E68" s="32"/>
      <c r="G68" s="50"/>
      <c r="H68" s="50"/>
      <c r="I68" s="50"/>
      <c r="K68" s="2"/>
      <c r="L68" s="20"/>
      <c r="M68" s="20"/>
      <c r="N68" s="20"/>
    </row>
    <row r="69" spans="1:14" ht="15">
      <c r="A69" s="2"/>
      <c r="B69" s="31"/>
      <c r="C69" s="31"/>
      <c r="D69" s="31"/>
      <c r="E69" s="31"/>
      <c r="F69" s="2"/>
      <c r="G69" s="51"/>
      <c r="H69" s="51"/>
      <c r="I69" s="51"/>
      <c r="J69" s="2"/>
      <c r="L69" s="20"/>
      <c r="M69" s="20"/>
      <c r="N69" s="20"/>
    </row>
    <row r="70" spans="2:14" ht="15">
      <c r="B70" s="32"/>
      <c r="C70" s="32"/>
      <c r="D70" s="32"/>
      <c r="E70" s="32"/>
      <c r="K70" s="2"/>
      <c r="L70" s="20"/>
      <c r="M70" s="20"/>
      <c r="N70" s="20"/>
    </row>
    <row r="71" spans="1:14" ht="15">
      <c r="A71" s="2"/>
      <c r="B71" s="31"/>
      <c r="C71" s="31"/>
      <c r="D71" s="31"/>
      <c r="E71" s="31"/>
      <c r="F71" s="2"/>
      <c r="G71" s="2"/>
      <c r="H71" s="2"/>
      <c r="I71" s="2"/>
      <c r="J71" s="2"/>
      <c r="K71" s="2"/>
      <c r="L71" s="20"/>
      <c r="M71" s="20"/>
      <c r="N71" s="20"/>
    </row>
    <row r="72" spans="2:14" ht="12.75">
      <c r="B72" s="32"/>
      <c r="C72" s="32"/>
      <c r="D72" s="32"/>
      <c r="E72" s="32"/>
      <c r="L72" s="20"/>
      <c r="M72" s="20"/>
      <c r="N72" s="20"/>
    </row>
    <row r="73" spans="2:14" ht="12.75">
      <c r="B73" s="32"/>
      <c r="C73" s="32"/>
      <c r="D73" s="32"/>
      <c r="E73" s="32"/>
      <c r="L73" s="20"/>
      <c r="M73" s="20"/>
      <c r="N73" s="20"/>
    </row>
    <row r="74" spans="2:14" ht="12.75">
      <c r="B74" s="32"/>
      <c r="C74" s="32"/>
      <c r="D74" s="32"/>
      <c r="E74" s="32"/>
      <c r="L74" s="20"/>
      <c r="M74" s="20"/>
      <c r="N74" s="20"/>
    </row>
    <row r="75" spans="2:14" ht="12.75">
      <c r="B75" s="32"/>
      <c r="C75" s="32"/>
      <c r="D75" s="32"/>
      <c r="E75" s="32"/>
      <c r="L75" s="20"/>
      <c r="M75" s="20"/>
      <c r="N75" s="20"/>
    </row>
    <row r="76" spans="2:14" ht="12.75">
      <c r="B76" s="32"/>
      <c r="C76" s="32"/>
      <c r="D76" s="32"/>
      <c r="E76" s="32"/>
      <c r="L76" s="20"/>
      <c r="M76" s="20"/>
      <c r="N76" s="20"/>
    </row>
    <row r="77" spans="2:14" ht="12.75">
      <c r="B77" s="32"/>
      <c r="C77" s="32"/>
      <c r="D77" s="32"/>
      <c r="E77" s="32"/>
      <c r="L77" s="20"/>
      <c r="M77" s="20"/>
      <c r="N77" s="20"/>
    </row>
    <row r="78" spans="2:14" ht="12.75">
      <c r="B78" s="32"/>
      <c r="C78" s="32"/>
      <c r="D78" s="32"/>
      <c r="E78" s="32"/>
      <c r="L78" s="20"/>
      <c r="M78" s="20"/>
      <c r="N78" s="20"/>
    </row>
    <row r="79" spans="2:14" ht="12.75">
      <c r="B79" s="32"/>
      <c r="C79" s="32"/>
      <c r="D79" s="32"/>
      <c r="E79" s="32"/>
      <c r="L79" s="20"/>
      <c r="M79" s="20"/>
      <c r="N79" s="20"/>
    </row>
    <row r="80" spans="2:14" ht="12.75">
      <c r="B80" s="32"/>
      <c r="C80" s="32"/>
      <c r="D80" s="32"/>
      <c r="E80" s="32"/>
      <c r="L80" s="20"/>
      <c r="M80" s="20"/>
      <c r="N80" s="20"/>
    </row>
    <row r="81" spans="2:14" ht="12.75">
      <c r="B81" s="32"/>
      <c r="C81" s="32"/>
      <c r="D81" s="32"/>
      <c r="E81" s="32"/>
      <c r="L81" s="20"/>
      <c r="M81" s="20"/>
      <c r="N81" s="20"/>
    </row>
    <row r="82" spans="2:14" ht="12.75">
      <c r="B82" s="32"/>
      <c r="C82" s="32"/>
      <c r="D82" s="32"/>
      <c r="E82" s="32"/>
      <c r="L82" s="20"/>
      <c r="M82" s="20"/>
      <c r="N82" s="20"/>
    </row>
    <row r="83" spans="2:14" ht="12.75">
      <c r="B83" s="32"/>
      <c r="C83" s="32"/>
      <c r="D83" s="32"/>
      <c r="E83" s="32"/>
      <c r="L83" s="20"/>
      <c r="M83" s="20"/>
      <c r="N83" s="20"/>
    </row>
    <row r="84" spans="2:14" ht="12.75">
      <c r="B84" s="32"/>
      <c r="C84" s="32"/>
      <c r="D84" s="32"/>
      <c r="E84" s="32"/>
      <c r="L84" s="20"/>
      <c r="M84" s="20"/>
      <c r="N84" s="20"/>
    </row>
    <row r="85" spans="2:14" ht="12.75">
      <c r="B85" s="32"/>
      <c r="C85" s="32"/>
      <c r="D85" s="32"/>
      <c r="E85" s="32"/>
      <c r="L85" s="20"/>
      <c r="M85" s="20"/>
      <c r="N85" s="20"/>
    </row>
    <row r="86" spans="2:14" ht="12.75">
      <c r="B86" s="32"/>
      <c r="C86" s="32"/>
      <c r="D86" s="32"/>
      <c r="E86" s="32"/>
      <c r="L86" s="20"/>
      <c r="M86" s="20"/>
      <c r="N86" s="20"/>
    </row>
    <row r="87" spans="2:14" ht="12.75">
      <c r="B87" s="32"/>
      <c r="C87" s="32"/>
      <c r="D87" s="32"/>
      <c r="E87" s="32"/>
      <c r="L87" s="20"/>
      <c r="M87" s="20"/>
      <c r="N87" s="20"/>
    </row>
    <row r="88" spans="2:14" ht="12.75">
      <c r="B88" s="32"/>
      <c r="C88" s="32"/>
      <c r="D88" s="32"/>
      <c r="E88" s="32"/>
      <c r="L88" s="20"/>
      <c r="M88" s="20"/>
      <c r="N88" s="20"/>
    </row>
    <row r="89" spans="2:14" ht="12.75">
      <c r="B89" s="32"/>
      <c r="C89" s="32"/>
      <c r="D89" s="32"/>
      <c r="E89" s="32"/>
      <c r="L89" s="20"/>
      <c r="M89" s="20"/>
      <c r="N89" s="20"/>
    </row>
    <row r="90" spans="2:14" ht="12.75">
      <c r="B90" s="32"/>
      <c r="C90" s="32"/>
      <c r="D90" s="32"/>
      <c r="E90" s="32"/>
      <c r="L90" s="20"/>
      <c r="M90" s="20"/>
      <c r="N90" s="20"/>
    </row>
    <row r="91" spans="2:14" ht="12.75">
      <c r="B91" s="32"/>
      <c r="C91" s="32"/>
      <c r="D91" s="32"/>
      <c r="E91" s="32"/>
      <c r="L91" s="20"/>
      <c r="M91" s="20"/>
      <c r="N91" s="20"/>
    </row>
    <row r="92" spans="2:14" ht="12.75">
      <c r="B92" s="32"/>
      <c r="C92" s="32"/>
      <c r="D92" s="32"/>
      <c r="E92" s="32"/>
      <c r="L92" s="20"/>
      <c r="M92" s="20"/>
      <c r="N92" s="20"/>
    </row>
    <row r="93" spans="2:14" ht="12.75">
      <c r="B93" s="32"/>
      <c r="C93" s="32"/>
      <c r="D93" s="32"/>
      <c r="E93" s="32"/>
      <c r="L93" s="20"/>
      <c r="M93" s="20"/>
      <c r="N93" s="20"/>
    </row>
    <row r="94" spans="2:14" ht="12.75">
      <c r="B94" s="32"/>
      <c r="C94" s="32"/>
      <c r="D94" s="32"/>
      <c r="E94" s="32"/>
      <c r="L94" s="20"/>
      <c r="M94" s="20"/>
      <c r="N94" s="20"/>
    </row>
    <row r="95" spans="2:14" ht="12.75">
      <c r="B95" s="32"/>
      <c r="C95" s="32"/>
      <c r="D95" s="32"/>
      <c r="E95" s="32"/>
      <c r="L95" s="20"/>
      <c r="M95" s="20"/>
      <c r="N95" s="20"/>
    </row>
    <row r="96" spans="2:14" ht="12.75">
      <c r="B96" s="32"/>
      <c r="C96" s="32"/>
      <c r="D96" s="32"/>
      <c r="E96" s="32"/>
      <c r="L96" s="20"/>
      <c r="M96" s="20"/>
      <c r="N96" s="20"/>
    </row>
    <row r="97" spans="12:14" ht="12.75">
      <c r="L97" s="20"/>
      <c r="M97" s="20"/>
      <c r="N97" s="20"/>
    </row>
    <row r="98" spans="12:14" ht="12.75">
      <c r="L98" s="20"/>
      <c r="M98" s="20"/>
      <c r="N98" s="20"/>
    </row>
    <row r="99" spans="12:14" ht="12.75">
      <c r="L99" s="20"/>
      <c r="M99" s="20"/>
      <c r="N99" s="20"/>
    </row>
    <row r="100" spans="12:14" ht="12.75">
      <c r="L100" s="20"/>
      <c r="M100" s="20"/>
      <c r="N100" s="20"/>
    </row>
    <row r="101" spans="12:14" ht="12.75">
      <c r="L101" s="20"/>
      <c r="M101" s="20"/>
      <c r="N101" s="20"/>
    </row>
    <row r="102" spans="12:14" ht="12.75">
      <c r="L102" s="20"/>
      <c r="M102" s="20"/>
      <c r="N102" s="20"/>
    </row>
    <row r="103" spans="12:14" ht="12.75">
      <c r="L103" s="20"/>
      <c r="M103" s="20"/>
      <c r="N103" s="20"/>
    </row>
    <row r="104" spans="12:14" ht="12.75">
      <c r="L104" s="20"/>
      <c r="M104" s="20"/>
      <c r="N104" s="20"/>
    </row>
    <row r="105" spans="12:14" ht="12.75">
      <c r="L105" s="20"/>
      <c r="M105" s="20"/>
      <c r="N105" s="20"/>
    </row>
    <row r="106" spans="12:14" ht="12.75">
      <c r="L106" s="20"/>
      <c r="M106" s="20"/>
      <c r="N106" s="20"/>
    </row>
    <row r="107" spans="12:14" ht="12.75">
      <c r="L107" s="20"/>
      <c r="M107" s="20"/>
      <c r="N107" s="20"/>
    </row>
    <row r="108" spans="12:14" ht="12.75">
      <c r="L108" s="20"/>
      <c r="M108" s="20"/>
      <c r="N108" s="20"/>
    </row>
    <row r="109" spans="12:14" ht="12.75">
      <c r="L109" s="20"/>
      <c r="M109" s="20"/>
      <c r="N109" s="20"/>
    </row>
    <row r="110" spans="12:14" ht="12.75">
      <c r="L110" s="20"/>
      <c r="M110" s="20"/>
      <c r="N110" s="20"/>
    </row>
    <row r="111" spans="12:14" ht="12.75">
      <c r="L111" s="20"/>
      <c r="M111" s="20"/>
      <c r="N111" s="20"/>
    </row>
    <row r="112" spans="12:14" ht="12.75">
      <c r="L112" s="20"/>
      <c r="M112" s="20"/>
      <c r="N112" s="20"/>
    </row>
    <row r="113" spans="12:14" ht="12.75">
      <c r="L113" s="20"/>
      <c r="M113" s="20"/>
      <c r="N113" s="20"/>
    </row>
    <row r="114" spans="12:14" ht="12.75">
      <c r="L114" s="20"/>
      <c r="M114" s="20"/>
      <c r="N114" s="20"/>
    </row>
    <row r="115" spans="12:14" ht="12.75">
      <c r="L115" s="20"/>
      <c r="M115" s="20"/>
      <c r="N115" s="20"/>
    </row>
    <row r="116" spans="12:14" ht="12.75">
      <c r="L116" s="20"/>
      <c r="M116" s="20"/>
      <c r="N116" s="20"/>
    </row>
    <row r="117" spans="12:14" ht="12.75">
      <c r="L117" s="20"/>
      <c r="M117" s="20"/>
      <c r="N117" s="20"/>
    </row>
    <row r="118" spans="12:14" ht="12.75">
      <c r="L118" s="20"/>
      <c r="M118" s="20"/>
      <c r="N118" s="20"/>
    </row>
    <row r="119" spans="12:14" ht="12.75">
      <c r="L119" s="20"/>
      <c r="M119" s="20"/>
      <c r="N119" s="20"/>
    </row>
    <row r="120" spans="12:14" ht="12.75">
      <c r="L120" s="20"/>
      <c r="M120" s="20"/>
      <c r="N120" s="20"/>
    </row>
    <row r="121" spans="12:14" ht="12.75">
      <c r="L121" s="20"/>
      <c r="M121" s="20"/>
      <c r="N121" s="20"/>
    </row>
  </sheetData>
  <printOptions/>
  <pageMargins left="0.75" right="0.75" top="1" bottom="1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76">
      <selection activeCell="D5" sqref="D5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4.00390625" style="2" hidden="1" customWidth="1"/>
    <col min="6" max="6" width="12.28125" style="2" customWidth="1"/>
    <col min="7" max="7" width="11.421875" style="2" customWidth="1"/>
    <col min="8" max="16384" width="9.140625" style="2" customWidth="1"/>
  </cols>
  <sheetData>
    <row r="1" spans="1:7" ht="15">
      <c r="A1" s="29" t="s">
        <v>123</v>
      </c>
      <c r="B1" s="29"/>
      <c r="C1" s="29"/>
      <c r="D1" s="29"/>
      <c r="E1" s="29"/>
      <c r="F1" s="29"/>
      <c r="G1" s="29"/>
    </row>
    <row r="2" spans="1:7" ht="15">
      <c r="A2" s="29" t="s">
        <v>59</v>
      </c>
      <c r="B2" s="29"/>
      <c r="C2" s="29"/>
      <c r="D2" s="29"/>
      <c r="E2" s="29"/>
      <c r="F2" s="29"/>
      <c r="G2" s="29"/>
    </row>
    <row r="3" spans="1:7" ht="15">
      <c r="A3" s="29" t="s">
        <v>127</v>
      </c>
      <c r="B3" s="29"/>
      <c r="C3" s="29"/>
      <c r="D3" s="29"/>
      <c r="E3" s="29"/>
      <c r="F3" s="29"/>
      <c r="G3" s="29"/>
    </row>
    <row r="5" spans="6:7" ht="15">
      <c r="F5" s="52" t="s">
        <v>130</v>
      </c>
      <c r="G5" s="52" t="s">
        <v>131</v>
      </c>
    </row>
    <row r="6" spans="6:7" ht="15">
      <c r="F6" s="53" t="s">
        <v>4</v>
      </c>
      <c r="G6" s="53" t="s">
        <v>4</v>
      </c>
    </row>
    <row r="7" spans="1:7" ht="15">
      <c r="A7" s="29" t="s">
        <v>60</v>
      </c>
      <c r="G7" s="82"/>
    </row>
    <row r="8" spans="1:7" ht="15">
      <c r="A8" s="29" t="s">
        <v>13</v>
      </c>
      <c r="F8" s="54">
        <v>4596</v>
      </c>
      <c r="G8" s="51">
        <v>2926</v>
      </c>
    </row>
    <row r="9" spans="1:7" ht="15">
      <c r="A9" s="2" t="s">
        <v>61</v>
      </c>
      <c r="F9" s="51"/>
      <c r="G9" s="83"/>
    </row>
    <row r="10" spans="1:7" ht="15">
      <c r="A10" s="2" t="s">
        <v>155</v>
      </c>
      <c r="F10" s="51">
        <v>14</v>
      </c>
      <c r="G10" s="83">
        <v>0</v>
      </c>
    </row>
    <row r="11" spans="1:7" ht="15">
      <c r="A11" s="2" t="s">
        <v>62</v>
      </c>
      <c r="F11" s="58">
        <v>0</v>
      </c>
      <c r="G11" s="51">
        <v>19</v>
      </c>
    </row>
    <row r="12" spans="1:7" ht="15">
      <c r="A12" s="2" t="s">
        <v>63</v>
      </c>
      <c r="F12" s="55">
        <v>375</v>
      </c>
      <c r="G12" s="51">
        <v>14</v>
      </c>
    </row>
    <row r="13" spans="1:7" ht="15">
      <c r="A13" s="2" t="s">
        <v>126</v>
      </c>
      <c r="F13" s="55">
        <v>0</v>
      </c>
      <c r="G13" s="51">
        <v>437</v>
      </c>
    </row>
    <row r="14" spans="1:7" ht="15">
      <c r="A14" s="2" t="s">
        <v>132</v>
      </c>
      <c r="F14" s="55">
        <v>0</v>
      </c>
      <c r="G14" s="51">
        <v>265</v>
      </c>
    </row>
    <row r="15" spans="1:7" ht="15">
      <c r="A15" s="2" t="s">
        <v>64</v>
      </c>
      <c r="D15" s="2" t="s">
        <v>8</v>
      </c>
      <c r="F15" s="55">
        <v>2380</v>
      </c>
      <c r="G15" s="51">
        <v>2328</v>
      </c>
    </row>
    <row r="16" spans="1:7" ht="15">
      <c r="A16" s="2" t="s">
        <v>133</v>
      </c>
      <c r="F16" s="55">
        <v>-93</v>
      </c>
      <c r="G16" s="51">
        <v>-452</v>
      </c>
    </row>
    <row r="17" spans="1:7" ht="15">
      <c r="A17" s="27" t="s">
        <v>134</v>
      </c>
      <c r="B17" s="27"/>
      <c r="C17" s="27"/>
      <c r="D17" s="27"/>
      <c r="E17" s="27"/>
      <c r="F17" s="55">
        <v>-85</v>
      </c>
      <c r="G17" s="83">
        <v>0</v>
      </c>
    </row>
    <row r="18" spans="1:7" ht="15">
      <c r="A18" s="2" t="s">
        <v>65</v>
      </c>
      <c r="F18" s="55">
        <v>145</v>
      </c>
      <c r="G18" s="51">
        <v>132</v>
      </c>
    </row>
    <row r="19" spans="1:7" ht="15">
      <c r="A19" s="2" t="s">
        <v>66</v>
      </c>
      <c r="F19" s="55">
        <v>0</v>
      </c>
      <c r="G19" s="51">
        <v>93</v>
      </c>
    </row>
    <row r="20" spans="1:7" ht="15">
      <c r="A20" s="2" t="s">
        <v>135</v>
      </c>
      <c r="F20" s="55">
        <v>0</v>
      </c>
      <c r="G20" s="51">
        <v>46</v>
      </c>
    </row>
    <row r="21" spans="1:7" ht="15">
      <c r="A21" s="2" t="s">
        <v>136</v>
      </c>
      <c r="F21" s="55">
        <v>0</v>
      </c>
      <c r="G21" s="51">
        <v>48</v>
      </c>
    </row>
    <row r="22" spans="1:7" ht="15">
      <c r="A22" s="2" t="s">
        <v>137</v>
      </c>
      <c r="F22" s="55">
        <v>10</v>
      </c>
      <c r="G22" s="51">
        <v>0</v>
      </c>
    </row>
    <row r="23" spans="1:7" ht="15">
      <c r="A23" s="2" t="s">
        <v>67</v>
      </c>
      <c r="F23" s="55">
        <v>-13</v>
      </c>
      <c r="G23" s="51">
        <v>-11</v>
      </c>
    </row>
    <row r="24" spans="1:7" ht="15.75" thickBot="1">
      <c r="A24" s="2" t="s">
        <v>68</v>
      </c>
      <c r="F24" s="56">
        <v>-161</v>
      </c>
      <c r="G24" s="57">
        <v>-181</v>
      </c>
    </row>
    <row r="25" spans="1:7" ht="15">
      <c r="A25" s="29" t="s">
        <v>69</v>
      </c>
      <c r="F25" s="55">
        <f>SUM(F8:F24)</f>
        <v>7168</v>
      </c>
      <c r="G25" s="51">
        <f>SUM(G8:G24)</f>
        <v>5664</v>
      </c>
    </row>
    <row r="26" spans="6:7" ht="15">
      <c r="F26" s="55"/>
      <c r="G26" s="83"/>
    </row>
    <row r="27" spans="1:7" ht="15">
      <c r="A27" s="2" t="s">
        <v>138</v>
      </c>
      <c r="F27" s="58">
        <v>0</v>
      </c>
      <c r="G27" s="51">
        <v>4352</v>
      </c>
    </row>
    <row r="28" spans="1:7" ht="15">
      <c r="A28" s="2" t="s">
        <v>38</v>
      </c>
      <c r="F28" s="55">
        <v>182</v>
      </c>
      <c r="G28" s="51">
        <v>-842</v>
      </c>
    </row>
    <row r="29" spans="1:7" ht="15">
      <c r="A29" s="2" t="s">
        <v>156</v>
      </c>
      <c r="D29" s="2" t="s">
        <v>8</v>
      </c>
      <c r="F29" s="55">
        <v>-2924</v>
      </c>
      <c r="G29" s="51">
        <v>5675</v>
      </c>
    </row>
    <row r="30" spans="1:7" ht="15.75" thickBot="1">
      <c r="A30" s="2" t="s">
        <v>157</v>
      </c>
      <c r="D30" s="2" t="s">
        <v>8</v>
      </c>
      <c r="F30" s="56">
        <v>5216</v>
      </c>
      <c r="G30" s="57">
        <v>-3071</v>
      </c>
    </row>
    <row r="31" spans="1:7" ht="15">
      <c r="A31" s="29" t="s">
        <v>70</v>
      </c>
      <c r="F31" s="55">
        <f>SUM(F25:F30)</f>
        <v>9642</v>
      </c>
      <c r="G31" s="51">
        <f>SUM(G25:G30)</f>
        <v>11778</v>
      </c>
    </row>
    <row r="32" spans="1:7" ht="15">
      <c r="A32" s="2" t="s">
        <v>71</v>
      </c>
      <c r="F32" s="55">
        <f>-F18</f>
        <v>-145</v>
      </c>
      <c r="G32" s="51">
        <v>-133</v>
      </c>
    </row>
    <row r="33" spans="1:7" ht="15">
      <c r="A33" s="2" t="s">
        <v>72</v>
      </c>
      <c r="F33" s="55">
        <v>13</v>
      </c>
      <c r="G33" s="51">
        <v>11</v>
      </c>
    </row>
    <row r="34" spans="1:7" ht="15">
      <c r="A34" s="2" t="s">
        <v>139</v>
      </c>
      <c r="F34" s="55">
        <v>226</v>
      </c>
      <c r="G34" s="51">
        <v>374</v>
      </c>
    </row>
    <row r="35" spans="1:7" ht="15.75" thickBot="1">
      <c r="A35" s="2" t="s">
        <v>73</v>
      </c>
      <c r="D35" s="2" t="s">
        <v>8</v>
      </c>
      <c r="E35" s="2" t="s">
        <v>8</v>
      </c>
      <c r="F35" s="56">
        <v>-1414</v>
      </c>
      <c r="G35" s="57">
        <v>-1468</v>
      </c>
    </row>
    <row r="36" spans="1:7" ht="15">
      <c r="A36" s="2" t="s">
        <v>74</v>
      </c>
      <c r="F36" s="55">
        <f>SUM(F31:F35)</f>
        <v>8322</v>
      </c>
      <c r="G36" s="51">
        <f>SUM(G31:G35)</f>
        <v>10562</v>
      </c>
    </row>
    <row r="37" spans="6:7" ht="15">
      <c r="F37" s="55"/>
      <c r="G37" s="83"/>
    </row>
    <row r="38" spans="1:7" ht="15">
      <c r="A38" s="29" t="s">
        <v>75</v>
      </c>
      <c r="F38" s="59"/>
      <c r="G38" s="83"/>
    </row>
    <row r="39" spans="1:7" ht="15">
      <c r="A39" s="2" t="s">
        <v>158</v>
      </c>
      <c r="F39" s="59">
        <v>-11818</v>
      </c>
      <c r="G39" s="86">
        <v>0</v>
      </c>
    </row>
    <row r="40" spans="1:7" ht="15">
      <c r="A40" s="2" t="s">
        <v>159</v>
      </c>
      <c r="F40" s="59">
        <v>3163</v>
      </c>
      <c r="G40" s="54">
        <v>0</v>
      </c>
    </row>
    <row r="41" spans="1:7" ht="15">
      <c r="A41" s="2" t="s">
        <v>160</v>
      </c>
      <c r="F41" s="59">
        <v>474</v>
      </c>
      <c r="G41" s="54">
        <v>0</v>
      </c>
    </row>
    <row r="42" spans="1:7" ht="15">
      <c r="A42" s="2" t="s">
        <v>141</v>
      </c>
      <c r="F42" s="59">
        <v>-3</v>
      </c>
      <c r="G42" s="54">
        <v>-80</v>
      </c>
    </row>
    <row r="43" spans="1:7" ht="15">
      <c r="A43" s="2" t="s">
        <v>161</v>
      </c>
      <c r="F43" s="59">
        <v>321</v>
      </c>
      <c r="G43" s="54">
        <v>0</v>
      </c>
    </row>
    <row r="44" spans="1:7" ht="15">
      <c r="A44" s="2" t="s">
        <v>77</v>
      </c>
      <c r="F44" s="59">
        <v>161</v>
      </c>
      <c r="G44" s="54">
        <v>181</v>
      </c>
    </row>
    <row r="45" spans="1:7" ht="15">
      <c r="A45" s="2" t="s">
        <v>78</v>
      </c>
      <c r="F45" s="65">
        <v>113</v>
      </c>
      <c r="G45" s="54">
        <v>527</v>
      </c>
    </row>
    <row r="46" spans="1:7" ht="15">
      <c r="A46" s="2" t="s">
        <v>79</v>
      </c>
      <c r="F46" s="59">
        <v>-722</v>
      </c>
      <c r="G46" s="54">
        <v>-1643</v>
      </c>
    </row>
    <row r="47" spans="1:7" ht="15">
      <c r="A47" s="2" t="s">
        <v>54</v>
      </c>
      <c r="F47" s="59">
        <v>-53</v>
      </c>
      <c r="G47" s="54">
        <v>-786</v>
      </c>
    </row>
    <row r="48" spans="1:7" ht="15">
      <c r="A48" s="2" t="s">
        <v>140</v>
      </c>
      <c r="F48" s="59">
        <v>0</v>
      </c>
      <c r="G48" s="54">
        <v>-2749</v>
      </c>
    </row>
    <row r="49" spans="1:7" ht="15">
      <c r="A49" s="2" t="s">
        <v>144</v>
      </c>
      <c r="F49" s="59">
        <f>SUM(F39:F48)</f>
        <v>-8364</v>
      </c>
      <c r="G49" s="54">
        <f>SUM(G40:G48)</f>
        <v>-4550</v>
      </c>
    </row>
    <row r="50" spans="6:7" ht="15">
      <c r="F50" s="59"/>
      <c r="G50" s="54"/>
    </row>
    <row r="51" spans="6:7" ht="15">
      <c r="F51" s="59"/>
      <c r="G51" s="54"/>
    </row>
    <row r="52" spans="6:7" ht="15">
      <c r="F52" s="59"/>
      <c r="G52" s="86"/>
    </row>
    <row r="53" spans="1:7" ht="15">
      <c r="A53" s="29" t="s">
        <v>80</v>
      </c>
      <c r="F53" s="59"/>
      <c r="G53" s="83"/>
    </row>
    <row r="54" spans="1:7" ht="15">
      <c r="A54" s="2" t="s">
        <v>81</v>
      </c>
      <c r="F54" s="59">
        <v>0</v>
      </c>
      <c r="G54" s="109">
        <v>-1356</v>
      </c>
    </row>
    <row r="55" spans="1:7" ht="15">
      <c r="A55" s="2" t="s">
        <v>76</v>
      </c>
      <c r="F55" s="59">
        <v>-197</v>
      </c>
      <c r="G55" s="109">
        <v>-139</v>
      </c>
    </row>
    <row r="56" spans="1:7" ht="15">
      <c r="A56" s="2" t="s">
        <v>125</v>
      </c>
      <c r="F56" s="59">
        <v>-915</v>
      </c>
      <c r="G56" s="109">
        <v>-2060</v>
      </c>
    </row>
    <row r="57" spans="1:7" ht="15">
      <c r="A57" s="2" t="s">
        <v>142</v>
      </c>
      <c r="F57" s="59">
        <v>122</v>
      </c>
      <c r="G57" s="109">
        <v>2314</v>
      </c>
    </row>
    <row r="58" spans="1:7" ht="15">
      <c r="A58" s="2" t="s">
        <v>82</v>
      </c>
      <c r="F58" s="58">
        <f>SUM(F54:F57)</f>
        <v>-990</v>
      </c>
      <c r="G58" s="60">
        <f>SUM(G54:G57)</f>
        <v>-1241</v>
      </c>
    </row>
    <row r="59" spans="6:7" ht="15">
      <c r="F59" s="58"/>
      <c r="G59" s="60"/>
    </row>
    <row r="60" spans="1:7" ht="15">
      <c r="A60" s="2" t="s">
        <v>143</v>
      </c>
      <c r="F60" s="58">
        <v>0</v>
      </c>
      <c r="G60" s="60">
        <v>-349</v>
      </c>
    </row>
    <row r="61" spans="6:7" ht="15.75" thickBot="1">
      <c r="F61" s="61"/>
      <c r="G61" s="85"/>
    </row>
    <row r="62" spans="1:7" ht="15">
      <c r="A62" s="29" t="s">
        <v>83</v>
      </c>
      <c r="F62" s="27"/>
      <c r="G62" s="82"/>
    </row>
    <row r="63" spans="1:7" ht="15">
      <c r="A63" s="29" t="s">
        <v>84</v>
      </c>
      <c r="F63" s="58">
        <f>+F36+F49+F58</f>
        <v>-1032</v>
      </c>
      <c r="G63" s="60">
        <f>+G36+G49+G58+G60</f>
        <v>4422</v>
      </c>
    </row>
    <row r="64" spans="6:7" ht="15">
      <c r="F64" s="55"/>
      <c r="G64" s="83"/>
    </row>
    <row r="65" spans="1:7" ht="15">
      <c r="A65" s="29" t="s">
        <v>85</v>
      </c>
      <c r="F65" s="58">
        <v>9013</v>
      </c>
      <c r="G65" s="51">
        <v>4591</v>
      </c>
    </row>
    <row r="66" spans="6:7" ht="15">
      <c r="F66" s="62"/>
      <c r="G66" s="83"/>
    </row>
    <row r="67" spans="1:7" ht="15.75" thickBot="1">
      <c r="A67" s="29" t="s">
        <v>86</v>
      </c>
      <c r="F67" s="63">
        <f>SUM(F63:F66)</f>
        <v>7981</v>
      </c>
      <c r="G67" s="64">
        <f>+G65+G63</f>
        <v>9013</v>
      </c>
    </row>
    <row r="68" spans="6:7" ht="15.75" thickTop="1">
      <c r="F68" s="58"/>
      <c r="G68" s="83"/>
    </row>
    <row r="69" spans="1:7" ht="15">
      <c r="A69" s="29" t="s">
        <v>87</v>
      </c>
      <c r="F69" s="58"/>
      <c r="G69" s="83"/>
    </row>
    <row r="70" spans="6:7" ht="15">
      <c r="F70" s="58"/>
      <c r="G70" s="83"/>
    </row>
    <row r="71" spans="1:7" ht="15">
      <c r="A71" s="2" t="s">
        <v>162</v>
      </c>
      <c r="F71" s="65">
        <v>3912</v>
      </c>
      <c r="G71" s="51">
        <v>7580</v>
      </c>
    </row>
    <row r="72" spans="1:7" ht="15">
      <c r="A72" s="2" t="s">
        <v>88</v>
      </c>
      <c r="F72" s="55">
        <v>4069</v>
      </c>
      <c r="G72" s="51">
        <v>1433</v>
      </c>
    </row>
    <row r="73" spans="1:9" ht="15.75" thickBot="1">
      <c r="A73" s="2" t="s">
        <v>8</v>
      </c>
      <c r="F73" s="63">
        <f>SUM(F71:F72)</f>
        <v>7981</v>
      </c>
      <c r="G73" s="64">
        <f>SUM(G71:G72)</f>
        <v>9013</v>
      </c>
      <c r="I73" s="41"/>
    </row>
    <row r="74" spans="6:7" ht="15.75" thickTop="1">
      <c r="F74" s="55"/>
      <c r="G74" s="51"/>
    </row>
    <row r="75" spans="2:7" ht="15.75">
      <c r="B75" s="13"/>
      <c r="C75" s="13"/>
      <c r="D75" s="13"/>
      <c r="E75" s="23"/>
      <c r="F75" s="114" t="s">
        <v>130</v>
      </c>
      <c r="G75" s="114" t="s">
        <v>131</v>
      </c>
    </row>
    <row r="76" spans="1:7" ht="15.75">
      <c r="A76" s="13" t="s">
        <v>163</v>
      </c>
      <c r="B76" s="13"/>
      <c r="C76" s="13"/>
      <c r="D76" s="13"/>
      <c r="E76" s="23"/>
      <c r="F76" s="115" t="s">
        <v>4</v>
      </c>
      <c r="G76" s="115" t="s">
        <v>4</v>
      </c>
    </row>
    <row r="77" spans="1:7" ht="15.75">
      <c r="A77" s="13"/>
      <c r="B77" s="13"/>
      <c r="C77" s="13"/>
      <c r="D77" s="13"/>
      <c r="E77" s="23"/>
      <c r="F77" s="27"/>
      <c r="G77" s="67"/>
    </row>
    <row r="78" spans="1:7" ht="15.75">
      <c r="A78" s="13" t="s">
        <v>164</v>
      </c>
      <c r="B78" s="13"/>
      <c r="C78" s="13"/>
      <c r="D78" s="13"/>
      <c r="E78" s="23"/>
      <c r="F78" s="111">
        <v>4018</v>
      </c>
      <c r="G78" s="112">
        <v>8003</v>
      </c>
    </row>
    <row r="79" spans="1:7" ht="15.75">
      <c r="A79" s="13" t="s">
        <v>165</v>
      </c>
      <c r="B79" s="13"/>
      <c r="C79" s="13"/>
      <c r="D79" s="13"/>
      <c r="E79" s="23"/>
      <c r="F79" s="111">
        <v>-106</v>
      </c>
      <c r="G79" s="112">
        <v>-423</v>
      </c>
    </row>
    <row r="80" spans="1:7" ht="16.5" thickBot="1">
      <c r="A80" s="13" t="s">
        <v>166</v>
      </c>
      <c r="B80" s="13"/>
      <c r="C80" s="13"/>
      <c r="D80" s="13"/>
      <c r="E80" s="23"/>
      <c r="F80" s="119">
        <v>3912</v>
      </c>
      <c r="G80" s="120">
        <v>7580</v>
      </c>
    </row>
    <row r="81" spans="1:7" ht="16.5" thickTop="1">
      <c r="A81" s="13"/>
      <c r="B81" s="13"/>
      <c r="C81" s="13"/>
      <c r="D81" s="13"/>
      <c r="E81" s="23"/>
      <c r="F81" s="113"/>
      <c r="G81" s="112"/>
    </row>
    <row r="82" spans="1:7" ht="15.75">
      <c r="A82" s="13"/>
      <c r="B82" s="13"/>
      <c r="C82" s="13"/>
      <c r="D82" s="13"/>
      <c r="E82" s="23"/>
      <c r="F82" s="111"/>
      <c r="G82" s="112"/>
    </row>
    <row r="83" spans="1:7" ht="15">
      <c r="A83" s="2" t="s">
        <v>89</v>
      </c>
      <c r="F83" s="55"/>
      <c r="G83" s="51"/>
    </row>
    <row r="84" spans="1:7" ht="15">
      <c r="A84" s="2" t="s">
        <v>20</v>
      </c>
      <c r="F84" s="51"/>
      <c r="G84" s="51"/>
    </row>
    <row r="85" spans="6:7" ht="15">
      <c r="F85" s="51"/>
      <c r="G85" s="51"/>
    </row>
    <row r="86" spans="6:7" ht="15">
      <c r="F86" s="51"/>
      <c r="G86" s="51"/>
    </row>
    <row r="87" spans="6:7" ht="15">
      <c r="F87" s="51"/>
      <c r="G87" s="51"/>
    </row>
    <row r="88" spans="6:7" ht="15">
      <c r="F88" s="51"/>
      <c r="G88" s="51"/>
    </row>
    <row r="89" spans="6:7" ht="15">
      <c r="F89" s="51"/>
      <c r="G89" s="51"/>
    </row>
    <row r="90" spans="6:7" ht="15">
      <c r="F90" s="51"/>
      <c r="G90" s="51"/>
    </row>
    <row r="91" spans="6:7" ht="15">
      <c r="F91" s="51"/>
      <c r="G91" s="51"/>
    </row>
    <row r="92" spans="6:7" ht="15">
      <c r="F92" s="51"/>
      <c r="G92" s="51"/>
    </row>
    <row r="93" spans="6:7" ht="15">
      <c r="F93" s="51"/>
      <c r="G93" s="51"/>
    </row>
    <row r="94" spans="6:7" ht="15">
      <c r="F94" s="51"/>
      <c r="G94" s="51"/>
    </row>
    <row r="95" spans="6:7" ht="15">
      <c r="F95" s="51"/>
      <c r="G95" s="51"/>
    </row>
    <row r="96" spans="6:7" ht="15">
      <c r="F96" s="51"/>
      <c r="G96" s="51"/>
    </row>
    <row r="97" spans="6:7" ht="15">
      <c r="F97" s="51"/>
      <c r="G97" s="51"/>
    </row>
    <row r="98" spans="6:7" ht="15">
      <c r="F98" s="51"/>
      <c r="G98" s="51"/>
    </row>
    <row r="99" spans="6:7" ht="15">
      <c r="F99" s="51"/>
      <c r="G99" s="51"/>
    </row>
    <row r="100" spans="6:7" ht="15">
      <c r="F100" s="51"/>
      <c r="G100" s="51"/>
    </row>
    <row r="101" spans="6:7" ht="15">
      <c r="F101" s="51"/>
      <c r="G101" s="51"/>
    </row>
    <row r="102" spans="6:7" ht="15">
      <c r="F102" s="51"/>
      <c r="G102" s="51"/>
    </row>
    <row r="103" spans="6:7" ht="15">
      <c r="F103" s="51"/>
      <c r="G103" s="51"/>
    </row>
    <row r="104" spans="6:7" ht="15">
      <c r="F104" s="51"/>
      <c r="G104" s="51"/>
    </row>
    <row r="105" spans="6:7" ht="15">
      <c r="F105" s="51"/>
      <c r="G105" s="51"/>
    </row>
    <row r="106" spans="6:7" ht="15">
      <c r="F106" s="51"/>
      <c r="G106" s="51"/>
    </row>
    <row r="107" spans="6:7" ht="15">
      <c r="F107" s="51"/>
      <c r="G107" s="51"/>
    </row>
    <row r="108" spans="6:7" ht="15">
      <c r="F108" s="51"/>
      <c r="G108" s="51"/>
    </row>
    <row r="109" spans="6:7" ht="15">
      <c r="F109" s="51"/>
      <c r="G109" s="51"/>
    </row>
    <row r="110" spans="6:7" ht="15">
      <c r="F110" s="51"/>
      <c r="G110" s="51"/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84" spans="1:5" ht="15">
      <c r="A184" s="23"/>
      <c r="B184" s="23"/>
      <c r="C184" s="23"/>
      <c r="D184" s="68"/>
      <c r="E184" s="23"/>
    </row>
    <row r="191" spans="1:5" ht="15">
      <c r="A191" s="23"/>
      <c r="B191" s="23"/>
      <c r="C191" s="23"/>
      <c r="D191" s="68"/>
      <c r="E191" s="23"/>
    </row>
    <row r="192" spans="1:5" ht="15">
      <c r="A192" s="23"/>
      <c r="B192" s="23"/>
      <c r="C192" s="23"/>
      <c r="D192" s="68"/>
      <c r="E192" s="23"/>
    </row>
    <row r="193" spans="1:5" ht="15">
      <c r="A193" s="23"/>
      <c r="B193" s="23"/>
      <c r="C193" s="23"/>
      <c r="D193" s="68"/>
      <c r="E193" s="23"/>
    </row>
    <row r="194" spans="1:5" ht="15">
      <c r="A194" s="23"/>
      <c r="B194" s="23"/>
      <c r="C194" s="23"/>
      <c r="D194" s="68"/>
      <c r="E194" s="23"/>
    </row>
    <row r="195" spans="1:5" ht="15">
      <c r="A195" s="23"/>
      <c r="B195" s="23"/>
      <c r="C195" s="23"/>
      <c r="D195" s="23"/>
      <c r="E195" s="23"/>
    </row>
  </sheetData>
  <printOptions/>
  <pageMargins left="0.75" right="0.75" top="1" bottom="1" header="0.5" footer="0.5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6"/>
  <sheetViews>
    <sheetView tabSelected="1" workbookViewId="0" topLeftCell="A49">
      <selection activeCell="J21" sqref="J21"/>
    </sheetView>
  </sheetViews>
  <sheetFormatPr defaultColWidth="9.140625" defaultRowHeight="12.75"/>
  <cols>
    <col min="1" max="1" width="10.8515625" style="0" bestFit="1" customWidth="1"/>
    <col min="2" max="2" width="28.00390625" style="0" customWidth="1"/>
    <col min="3" max="3" width="10.140625" style="0" customWidth="1"/>
    <col min="4" max="4" width="9.28125" style="0" bestFit="1" customWidth="1"/>
    <col min="5" max="5" width="11.28125" style="0" customWidth="1"/>
    <col min="6" max="6" width="10.00390625" style="0" customWidth="1"/>
    <col min="7" max="7" width="12.8515625" style="0" customWidth="1"/>
    <col min="8" max="8" width="10.421875" style="0" customWidth="1"/>
  </cols>
  <sheetData>
    <row r="1" spans="1:6" ht="15.75">
      <c r="A1" s="1" t="s">
        <v>118</v>
      </c>
      <c r="B1" s="1"/>
      <c r="C1" s="1"/>
      <c r="D1" s="1"/>
      <c r="E1" s="1"/>
      <c r="F1" s="29"/>
    </row>
    <row r="2" spans="1:6" ht="15.75">
      <c r="A2" s="1" t="s">
        <v>119</v>
      </c>
      <c r="B2" s="1"/>
      <c r="C2" s="1"/>
      <c r="D2" s="1"/>
      <c r="E2" s="1"/>
      <c r="F2" s="29"/>
    </row>
    <row r="3" spans="1:6" ht="15.75">
      <c r="A3" s="1" t="s">
        <v>145</v>
      </c>
      <c r="B3" s="1"/>
      <c r="C3" s="1"/>
      <c r="D3" s="1"/>
      <c r="E3" s="1"/>
      <c r="F3" s="29"/>
    </row>
    <row r="5" spans="1:9" ht="15">
      <c r="A5" s="2"/>
      <c r="B5" s="2"/>
      <c r="C5" s="2"/>
      <c r="D5" s="29" t="s">
        <v>90</v>
      </c>
      <c r="E5" s="2"/>
      <c r="F5" s="2"/>
      <c r="G5" s="29" t="s">
        <v>91</v>
      </c>
      <c r="H5" s="2" t="s">
        <v>8</v>
      </c>
      <c r="I5" s="2"/>
    </row>
    <row r="6" spans="1:9" ht="15">
      <c r="A6" s="2"/>
      <c r="B6" s="2"/>
      <c r="C6" s="2"/>
      <c r="D6" s="2"/>
      <c r="E6" s="21" t="s">
        <v>92</v>
      </c>
      <c r="F6" s="2"/>
      <c r="G6" s="2"/>
      <c r="H6" s="21" t="s">
        <v>8</v>
      </c>
      <c r="I6" s="2"/>
    </row>
    <row r="7" spans="1:9" ht="15">
      <c r="A7" s="29" t="s">
        <v>8</v>
      </c>
      <c r="B7" s="29"/>
      <c r="C7" s="2"/>
      <c r="D7" s="2"/>
      <c r="E7" s="21" t="s">
        <v>93</v>
      </c>
      <c r="F7" s="2"/>
      <c r="G7" s="2"/>
      <c r="H7" s="2"/>
      <c r="I7" s="2"/>
    </row>
    <row r="8" spans="1:9" ht="15">
      <c r="A8" s="29"/>
      <c r="B8" s="29"/>
      <c r="C8" s="21" t="s">
        <v>94</v>
      </c>
      <c r="D8" s="21" t="s">
        <v>95</v>
      </c>
      <c r="E8" s="21" t="s">
        <v>96</v>
      </c>
      <c r="F8" s="21" t="s">
        <v>97</v>
      </c>
      <c r="G8" s="21" t="s">
        <v>98</v>
      </c>
      <c r="H8" s="21"/>
      <c r="I8" s="2"/>
    </row>
    <row r="9" spans="1:9" ht="15">
      <c r="A9" s="29" t="s">
        <v>146</v>
      </c>
      <c r="B9" s="29"/>
      <c r="C9" s="21" t="s">
        <v>99</v>
      </c>
      <c r="D9" s="21" t="s">
        <v>100</v>
      </c>
      <c r="E9" s="21" t="s">
        <v>101</v>
      </c>
      <c r="F9" s="21" t="s">
        <v>101</v>
      </c>
      <c r="G9" s="21" t="s">
        <v>102</v>
      </c>
      <c r="H9" s="21" t="s">
        <v>103</v>
      </c>
      <c r="I9" s="2"/>
    </row>
    <row r="10" spans="1:9" ht="15.75" thickBot="1">
      <c r="A10" s="69" t="s">
        <v>128</v>
      </c>
      <c r="B10" s="70"/>
      <c r="C10" s="71" t="s">
        <v>104</v>
      </c>
      <c r="D10" s="71" t="s">
        <v>104</v>
      </c>
      <c r="E10" s="71" t="s">
        <v>104</v>
      </c>
      <c r="F10" s="71" t="s">
        <v>104</v>
      </c>
      <c r="G10" s="71" t="s">
        <v>104</v>
      </c>
      <c r="H10" s="71" t="s">
        <v>104</v>
      </c>
      <c r="I10" s="21"/>
    </row>
    <row r="11" spans="1:9" ht="15">
      <c r="A11" s="2"/>
      <c r="B11" s="2"/>
      <c r="C11" s="72"/>
      <c r="D11" s="72"/>
      <c r="E11" s="2"/>
      <c r="F11" s="72"/>
      <c r="G11" s="72"/>
      <c r="H11" s="72"/>
      <c r="I11" s="2"/>
    </row>
    <row r="12" spans="1:9" ht="15">
      <c r="A12" s="2" t="s">
        <v>105</v>
      </c>
      <c r="B12" s="2"/>
      <c r="C12" s="73">
        <v>42257</v>
      </c>
      <c r="D12" s="87">
        <v>556</v>
      </c>
      <c r="E12" s="73">
        <v>-1509</v>
      </c>
      <c r="F12" s="73">
        <v>690</v>
      </c>
      <c r="G12" s="73">
        <v>17345</v>
      </c>
      <c r="H12" s="73">
        <f>SUM(C12:G12)</f>
        <v>59339</v>
      </c>
      <c r="I12" s="2"/>
    </row>
    <row r="13" spans="1:9" ht="15">
      <c r="A13" s="2"/>
      <c r="B13" s="2"/>
      <c r="C13" s="73"/>
      <c r="D13" s="87"/>
      <c r="E13" s="73"/>
      <c r="F13" s="73"/>
      <c r="G13" s="73"/>
      <c r="H13" s="73"/>
      <c r="I13" s="2"/>
    </row>
    <row r="14" spans="1:9" ht="15">
      <c r="A14" s="2" t="s">
        <v>106</v>
      </c>
      <c r="B14" s="2"/>
      <c r="C14" s="88"/>
      <c r="D14" s="88"/>
      <c r="E14" s="88"/>
      <c r="F14" s="88"/>
      <c r="G14" s="88"/>
      <c r="H14" s="88"/>
      <c r="I14" s="2"/>
    </row>
    <row r="15" spans="1:9" ht="15">
      <c r="A15" s="89" t="s">
        <v>107</v>
      </c>
      <c r="B15" s="2"/>
      <c r="C15" s="74">
        <v>120</v>
      </c>
      <c r="D15" s="74">
        <v>2</v>
      </c>
      <c r="F15" s="90"/>
      <c r="G15" s="90"/>
      <c r="H15" s="73">
        <f>SUM(C15:G15)</f>
        <v>122</v>
      </c>
      <c r="I15" s="2"/>
    </row>
    <row r="16" spans="1:9" ht="15">
      <c r="A16" s="2"/>
      <c r="B16" s="2"/>
      <c r="C16" s="73"/>
      <c r="D16" s="87"/>
      <c r="E16" s="73"/>
      <c r="F16" s="73"/>
      <c r="G16" s="73"/>
      <c r="H16" s="73"/>
      <c r="I16" s="2"/>
    </row>
    <row r="17" spans="1:9" ht="15">
      <c r="A17" s="2" t="s">
        <v>108</v>
      </c>
      <c r="B17" s="2"/>
      <c r="C17" s="91"/>
      <c r="D17" s="92"/>
      <c r="E17" s="90">
        <v>1208</v>
      </c>
      <c r="F17" s="73"/>
      <c r="G17" s="73"/>
      <c r="H17" s="73">
        <f>SUM(C17:G17)</f>
        <v>1208</v>
      </c>
      <c r="I17" s="2"/>
    </row>
    <row r="18" spans="1:9" ht="15">
      <c r="A18" s="2"/>
      <c r="B18" s="2"/>
      <c r="C18" s="75"/>
      <c r="D18" s="75"/>
      <c r="E18" s="73"/>
      <c r="F18" s="73"/>
      <c r="G18" s="73"/>
      <c r="H18" s="73"/>
      <c r="I18" s="2"/>
    </row>
    <row r="19" spans="1:9" ht="15">
      <c r="A19" s="2" t="s">
        <v>109</v>
      </c>
      <c r="B19" s="2"/>
      <c r="C19" s="93"/>
      <c r="D19" s="94"/>
      <c r="E19" s="95"/>
      <c r="F19" s="95"/>
      <c r="G19" s="73">
        <v>3235</v>
      </c>
      <c r="H19" s="73">
        <f>SUM(C19:G19)</f>
        <v>3235</v>
      </c>
      <c r="I19" s="2"/>
    </row>
    <row r="20" spans="1:9" ht="15">
      <c r="A20" s="2"/>
      <c r="B20" s="2"/>
      <c r="C20" s="94"/>
      <c r="D20" s="94"/>
      <c r="E20" s="95"/>
      <c r="F20" s="95"/>
      <c r="G20" s="73"/>
      <c r="H20" s="73"/>
      <c r="I20" s="2"/>
    </row>
    <row r="21" spans="1:9" ht="15">
      <c r="A21" s="2" t="s">
        <v>120</v>
      </c>
      <c r="B21" s="2"/>
      <c r="C21" s="94"/>
      <c r="D21" s="94"/>
      <c r="E21" s="95"/>
      <c r="F21" s="95"/>
      <c r="G21" s="73">
        <v>-915</v>
      </c>
      <c r="H21" s="73">
        <f>SUM(C21:G21)</f>
        <v>-915</v>
      </c>
      <c r="I21" s="2"/>
    </row>
    <row r="22" spans="1:9" ht="15.75" thickBot="1">
      <c r="A22" s="2"/>
      <c r="B22" s="2"/>
      <c r="C22" s="96"/>
      <c r="D22" s="96"/>
      <c r="E22" s="97"/>
      <c r="F22" s="97"/>
      <c r="G22" s="97"/>
      <c r="H22" s="97"/>
      <c r="I22" s="2"/>
    </row>
    <row r="23" spans="1:9" ht="15.75" thickBot="1">
      <c r="A23" s="23" t="s">
        <v>147</v>
      </c>
      <c r="B23" s="23"/>
      <c r="C23" s="98">
        <f aca="true" t="shared" si="0" ref="C23:H23">SUM(C12:C22)</f>
        <v>42377</v>
      </c>
      <c r="D23" s="98">
        <f t="shared" si="0"/>
        <v>558</v>
      </c>
      <c r="E23" s="99">
        <f t="shared" si="0"/>
        <v>-301</v>
      </c>
      <c r="F23" s="100">
        <f t="shared" si="0"/>
        <v>690</v>
      </c>
      <c r="G23" s="101">
        <f>G12+G19+G21</f>
        <v>19665</v>
      </c>
      <c r="H23" s="101">
        <f t="shared" si="0"/>
        <v>62989</v>
      </c>
      <c r="I23" s="74"/>
    </row>
    <row r="24" spans="1:9" ht="15">
      <c r="A24" s="2"/>
      <c r="B24" s="2"/>
      <c r="C24" s="75"/>
      <c r="D24" s="75"/>
      <c r="E24" s="73"/>
      <c r="F24" s="73"/>
      <c r="G24" s="73"/>
      <c r="H24" s="73"/>
      <c r="I24" s="2"/>
    </row>
    <row r="25" spans="1:9" ht="15">
      <c r="A25" s="2"/>
      <c r="B25" s="2"/>
      <c r="C25" s="2"/>
      <c r="D25" s="29" t="s">
        <v>90</v>
      </c>
      <c r="E25" s="2"/>
      <c r="F25" s="51"/>
      <c r="G25" s="29" t="s">
        <v>91</v>
      </c>
      <c r="H25" s="51"/>
      <c r="I25" s="2"/>
    </row>
    <row r="26" spans="1:9" ht="15">
      <c r="A26" s="2"/>
      <c r="B26" s="2"/>
      <c r="C26" s="2"/>
      <c r="D26" s="2"/>
      <c r="E26" s="102" t="s">
        <v>92</v>
      </c>
      <c r="F26" s="51"/>
      <c r="G26" s="51"/>
      <c r="H26" s="102" t="s">
        <v>8</v>
      </c>
      <c r="I26" s="2"/>
    </row>
    <row r="27" spans="1:9" ht="15">
      <c r="A27" s="29" t="s">
        <v>8</v>
      </c>
      <c r="B27" s="29"/>
      <c r="C27" s="74"/>
      <c r="D27" s="2"/>
      <c r="E27" s="102" t="s">
        <v>93</v>
      </c>
      <c r="F27" s="51"/>
      <c r="G27" s="102"/>
      <c r="H27" s="51"/>
      <c r="I27" s="2"/>
    </row>
    <row r="28" spans="1:9" ht="15">
      <c r="A28" s="29"/>
      <c r="B28" s="29"/>
      <c r="C28" s="21" t="s">
        <v>94</v>
      </c>
      <c r="D28" s="21" t="s">
        <v>95</v>
      </c>
      <c r="E28" s="102" t="s">
        <v>96</v>
      </c>
      <c r="F28" s="102" t="s">
        <v>113</v>
      </c>
      <c r="G28" s="102" t="s">
        <v>98</v>
      </c>
      <c r="H28" s="102"/>
      <c r="I28" s="2"/>
    </row>
    <row r="29" spans="1:9" ht="15">
      <c r="A29" s="29" t="s">
        <v>146</v>
      </c>
      <c r="B29" s="29"/>
      <c r="C29" s="21" t="s">
        <v>99</v>
      </c>
      <c r="D29" s="21" t="s">
        <v>100</v>
      </c>
      <c r="E29" s="102" t="s">
        <v>101</v>
      </c>
      <c r="F29" s="102" t="s">
        <v>101</v>
      </c>
      <c r="G29" s="102" t="s">
        <v>102</v>
      </c>
      <c r="H29" s="102" t="s">
        <v>103</v>
      </c>
      <c r="I29" s="2"/>
    </row>
    <row r="30" spans="1:9" ht="15.75" thickBot="1">
      <c r="A30" s="69" t="s">
        <v>28</v>
      </c>
      <c r="B30" s="70"/>
      <c r="C30" s="71" t="s">
        <v>104</v>
      </c>
      <c r="D30" s="71" t="s">
        <v>104</v>
      </c>
      <c r="E30" s="103" t="s">
        <v>104</v>
      </c>
      <c r="F30" s="103" t="s">
        <v>104</v>
      </c>
      <c r="G30" s="103" t="s">
        <v>104</v>
      </c>
      <c r="H30" s="103" t="s">
        <v>104</v>
      </c>
      <c r="I30" s="2"/>
    </row>
    <row r="31" spans="1:9" ht="15">
      <c r="A31" s="2"/>
      <c r="B31" s="2"/>
      <c r="C31" s="72"/>
      <c r="D31" s="72"/>
      <c r="E31" s="51"/>
      <c r="F31" s="104"/>
      <c r="G31" s="104"/>
      <c r="H31" s="104"/>
      <c r="I31" s="2"/>
    </row>
    <row r="32" spans="1:36" ht="15">
      <c r="A32" s="2" t="s">
        <v>148</v>
      </c>
      <c r="B32" s="2"/>
      <c r="C32" s="60">
        <v>40018</v>
      </c>
      <c r="D32" s="66">
        <v>481</v>
      </c>
      <c r="E32" s="60">
        <v>-9</v>
      </c>
      <c r="F32" s="60">
        <v>709</v>
      </c>
      <c r="G32" s="60">
        <v>19297</v>
      </c>
      <c r="H32" s="60">
        <f>SUM(C32:G32)</f>
        <v>60496</v>
      </c>
      <c r="I32" s="5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15">
      <c r="A33" s="2" t="s">
        <v>149</v>
      </c>
      <c r="B33" s="2"/>
      <c r="C33" s="106">
        <v>0</v>
      </c>
      <c r="D33" s="106">
        <v>0</v>
      </c>
      <c r="E33" s="106">
        <v>0</v>
      </c>
      <c r="F33" s="106">
        <v>0</v>
      </c>
      <c r="G33" s="106">
        <v>-1434</v>
      </c>
      <c r="H33" s="106">
        <f>SUM(C33:G33)</f>
        <v>-1434</v>
      </c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15">
      <c r="A34" s="2" t="s">
        <v>150</v>
      </c>
      <c r="B34" s="2"/>
      <c r="C34" s="60">
        <f aca="true" t="shared" si="1" ref="C34:H34">C32+C33</f>
        <v>40018</v>
      </c>
      <c r="D34" s="60">
        <f t="shared" si="1"/>
        <v>481</v>
      </c>
      <c r="E34" s="60">
        <f t="shared" si="1"/>
        <v>-9</v>
      </c>
      <c r="F34" s="60">
        <f t="shared" si="1"/>
        <v>709</v>
      </c>
      <c r="G34" s="60">
        <f t="shared" si="1"/>
        <v>17863</v>
      </c>
      <c r="H34" s="60">
        <f t="shared" si="1"/>
        <v>59062</v>
      </c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15">
      <c r="A35" s="2"/>
      <c r="B35" s="2"/>
      <c r="C35" s="60"/>
      <c r="D35" s="60"/>
      <c r="E35" s="60"/>
      <c r="F35" s="60"/>
      <c r="G35" s="60"/>
      <c r="H35" s="60"/>
      <c r="I35" s="5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15">
      <c r="A36" s="2" t="s">
        <v>108</v>
      </c>
      <c r="B36" s="2"/>
      <c r="C36" s="60"/>
      <c r="D36" s="60"/>
      <c r="E36" s="60">
        <v>-1500</v>
      </c>
      <c r="F36" s="60"/>
      <c r="G36" s="60"/>
      <c r="H36" s="60">
        <f>SUM(C36:G36)</f>
        <v>-1500</v>
      </c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15">
      <c r="A37" s="2"/>
      <c r="B37" s="2"/>
      <c r="C37" s="60"/>
      <c r="D37" s="60"/>
      <c r="E37" s="60"/>
      <c r="F37" s="60"/>
      <c r="G37" s="60"/>
      <c r="H37" s="60"/>
      <c r="I37" s="5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15">
      <c r="A38" s="2" t="s">
        <v>114</v>
      </c>
      <c r="B38" s="2"/>
      <c r="C38" s="60" t="s">
        <v>110</v>
      </c>
      <c r="D38" s="60" t="s">
        <v>111</v>
      </c>
      <c r="E38" s="60" t="s">
        <v>112</v>
      </c>
      <c r="F38" s="60" t="s">
        <v>110</v>
      </c>
      <c r="G38" s="60">
        <v>1523</v>
      </c>
      <c r="H38" s="60">
        <f>SUM(C38:G38)</f>
        <v>1523</v>
      </c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15">
      <c r="A39" s="2"/>
      <c r="B39" s="2"/>
      <c r="C39" s="60"/>
      <c r="D39" s="60"/>
      <c r="E39" s="60"/>
      <c r="F39" s="60"/>
      <c r="G39" s="60"/>
      <c r="H39" s="6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15">
      <c r="A40" s="2" t="s">
        <v>152</v>
      </c>
      <c r="B40" s="2"/>
      <c r="C40" s="60"/>
      <c r="D40" s="60"/>
      <c r="E40" s="60"/>
      <c r="F40" s="60">
        <v>-19</v>
      </c>
      <c r="G40" s="60">
        <v>19</v>
      </c>
      <c r="H40" s="60">
        <f>SUM(C40:G40)</f>
        <v>0</v>
      </c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15">
      <c r="A41" s="2" t="s">
        <v>153</v>
      </c>
      <c r="B41" s="2"/>
      <c r="C41" s="60"/>
      <c r="D41" s="60"/>
      <c r="E41" s="60"/>
      <c r="F41" s="60"/>
      <c r="G41" s="60"/>
      <c r="H41" s="6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5">
      <c r="A42" s="2"/>
      <c r="B42" s="2"/>
      <c r="C42" s="60"/>
      <c r="D42" s="60"/>
      <c r="E42" s="60"/>
      <c r="F42" s="60"/>
      <c r="G42" s="60"/>
      <c r="H42" s="6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15">
      <c r="A43" s="2" t="s">
        <v>121</v>
      </c>
      <c r="B43" s="2"/>
      <c r="C43" s="60">
        <v>2239</v>
      </c>
      <c r="D43" s="60">
        <v>75</v>
      </c>
      <c r="E43" s="60">
        <v>0</v>
      </c>
      <c r="F43" s="60">
        <v>0</v>
      </c>
      <c r="G43" s="60">
        <v>0</v>
      </c>
      <c r="H43" s="60">
        <f>SUM(C43:G43)</f>
        <v>2314</v>
      </c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5">
      <c r="A44" s="2"/>
      <c r="B44" s="2"/>
      <c r="C44" s="60"/>
      <c r="D44" s="60"/>
      <c r="E44" s="60"/>
      <c r="F44" s="60"/>
      <c r="G44" s="60"/>
      <c r="H44" s="60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15">
      <c r="A45" s="2" t="s">
        <v>122</v>
      </c>
      <c r="B45" s="2"/>
      <c r="C45" s="60">
        <v>0</v>
      </c>
      <c r="D45" s="60">
        <v>0</v>
      </c>
      <c r="E45" s="60">
        <v>0</v>
      </c>
      <c r="F45" s="60">
        <v>0</v>
      </c>
      <c r="G45" s="60">
        <v>-2060</v>
      </c>
      <c r="H45" s="60">
        <f>SUM(C45:G45)</f>
        <v>-2060</v>
      </c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15.75" thickBot="1">
      <c r="A46" s="2"/>
      <c r="B46" s="2"/>
      <c r="C46" s="105"/>
      <c r="D46" s="105"/>
      <c r="E46" s="105"/>
      <c r="F46" s="105"/>
      <c r="G46" s="105"/>
      <c r="H46" s="105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15.75" thickBot="1">
      <c r="A47" s="23" t="s">
        <v>151</v>
      </c>
      <c r="B47" s="23"/>
      <c r="C47" s="100">
        <f aca="true" t="shared" si="2" ref="C47:H47">SUM(C34:C46)</f>
        <v>42257</v>
      </c>
      <c r="D47" s="100">
        <f t="shared" si="2"/>
        <v>556</v>
      </c>
      <c r="E47" s="100">
        <f t="shared" si="2"/>
        <v>-1509</v>
      </c>
      <c r="F47" s="100">
        <f t="shared" si="2"/>
        <v>690</v>
      </c>
      <c r="G47" s="100">
        <f t="shared" si="2"/>
        <v>17345</v>
      </c>
      <c r="H47" s="100">
        <f t="shared" si="2"/>
        <v>59339</v>
      </c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15">
      <c r="A48" s="2"/>
      <c r="B48" s="2"/>
      <c r="C48" s="60"/>
      <c r="D48" s="60"/>
      <c r="E48" s="60"/>
      <c r="F48" s="60"/>
      <c r="G48" s="60"/>
      <c r="H48" s="60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9" ht="15">
      <c r="A49" s="2"/>
      <c r="B49" s="2"/>
      <c r="C49" s="76"/>
      <c r="D49" s="76"/>
      <c r="E49" s="76"/>
      <c r="F49" s="76"/>
      <c r="G49" s="76"/>
      <c r="H49" s="76"/>
      <c r="I49" s="2"/>
    </row>
    <row r="50" spans="1:9" ht="15">
      <c r="A50" s="2" t="s">
        <v>115</v>
      </c>
      <c r="B50" s="2"/>
      <c r="C50" s="76"/>
      <c r="D50" s="76"/>
      <c r="E50" s="76"/>
      <c r="F50" s="76"/>
      <c r="G50" s="76"/>
      <c r="H50" s="76"/>
      <c r="I50" s="2"/>
    </row>
    <row r="51" spans="1:9" ht="15">
      <c r="A51" s="2" t="s">
        <v>20</v>
      </c>
      <c r="B51" s="2"/>
      <c r="C51" s="76"/>
      <c r="D51" s="76"/>
      <c r="E51" s="76"/>
      <c r="F51" s="76"/>
      <c r="G51" s="76"/>
      <c r="H51" s="76"/>
      <c r="I51" s="2"/>
    </row>
    <row r="52" spans="1:9" ht="15">
      <c r="A52" s="77"/>
      <c r="B52" s="2"/>
      <c r="C52" s="76"/>
      <c r="D52" s="76"/>
      <c r="E52" s="76"/>
      <c r="F52" s="76"/>
      <c r="G52" s="76"/>
      <c r="H52" s="76"/>
      <c r="I52" s="2"/>
    </row>
    <row r="53" spans="1:9" ht="15">
      <c r="A53" s="2"/>
      <c r="B53" s="2"/>
      <c r="C53" s="76"/>
      <c r="D53" s="76"/>
      <c r="E53" s="76"/>
      <c r="F53" s="76"/>
      <c r="G53" s="76"/>
      <c r="H53" s="76"/>
      <c r="I53" s="2"/>
    </row>
    <row r="54" spans="1:9" ht="15">
      <c r="A54" s="2"/>
      <c r="B54" s="2"/>
      <c r="C54" s="76"/>
      <c r="D54" s="76" t="s">
        <v>8</v>
      </c>
      <c r="E54" s="76"/>
      <c r="F54" s="76"/>
      <c r="G54" s="76"/>
      <c r="H54" s="76"/>
      <c r="I54" s="2"/>
    </row>
    <row r="55" spans="1:9" ht="15">
      <c r="A55" s="2"/>
      <c r="B55" s="2"/>
      <c r="C55" s="76"/>
      <c r="D55" s="76"/>
      <c r="E55" s="76"/>
      <c r="F55" s="76"/>
      <c r="G55" s="76"/>
      <c r="H55" s="76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3:9" ht="12.75">
      <c r="C57" s="78"/>
      <c r="D57" s="78"/>
      <c r="E57" s="78"/>
      <c r="F57" s="78"/>
      <c r="G57" s="78"/>
      <c r="H57" s="78"/>
      <c r="I57" s="78"/>
    </row>
    <row r="58" ht="12.75">
      <c r="D58" s="79" t="s">
        <v>8</v>
      </c>
    </row>
    <row r="61" ht="12.75">
      <c r="D61" s="79" t="s">
        <v>8</v>
      </c>
    </row>
    <row r="62" spans="1:9" ht="15">
      <c r="A62" s="2"/>
      <c r="B62" s="2"/>
      <c r="C62" s="2"/>
      <c r="D62" s="2"/>
      <c r="E62" s="2"/>
      <c r="F62" s="2"/>
      <c r="G62" s="2"/>
      <c r="H62" s="2"/>
      <c r="I62" s="80"/>
    </row>
    <row r="63" spans="1:12" ht="15">
      <c r="A63" s="2"/>
      <c r="B63" s="2"/>
      <c r="C63" s="2"/>
      <c r="D63" s="2"/>
      <c r="E63" s="2"/>
      <c r="F63" s="2"/>
      <c r="G63" s="2"/>
      <c r="H63" s="2"/>
      <c r="I63" s="80"/>
      <c r="J63" s="81"/>
      <c r="K63" s="81"/>
      <c r="L63" s="81"/>
    </row>
    <row r="64" spans="1:8" ht="15">
      <c r="A64" s="2"/>
      <c r="B64" s="2"/>
      <c r="C64" s="2"/>
      <c r="D64" s="2"/>
      <c r="E64" s="2"/>
      <c r="F64" s="2"/>
      <c r="G64" s="2"/>
      <c r="H64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</sheetData>
  <printOptions/>
  <pageMargins left="0.75" right="0.75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weeling</cp:lastModifiedBy>
  <cp:lastPrinted>2006-10-31T04:23:38Z</cp:lastPrinted>
  <dcterms:created xsi:type="dcterms:W3CDTF">2006-06-26T03:55:37Z</dcterms:created>
  <dcterms:modified xsi:type="dcterms:W3CDTF">2006-10-31T08:36:09Z</dcterms:modified>
  <cp:category/>
  <cp:version/>
  <cp:contentType/>
  <cp:contentStatus/>
</cp:coreProperties>
</file>